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codeName="DieseArbeitsmappe"/>
  <mc:AlternateContent xmlns:mc="http://schemas.openxmlformats.org/markup-compatibility/2006">
    <mc:Choice Requires="x15">
      <x15ac:absPath xmlns:x15ac="http://schemas.microsoft.com/office/spreadsheetml/2010/11/ac" url="https://kohlat.sharepoint.com/sites/CLOUDSYNC/Freigegebene Dokumente/0_KuP/02_PROJ/Daniel Orasche/02_PROJ akt/DO22029_Preisinitative TVB Stubai Tirol Roland Volderauer DO PR-221012/5 AUS int/"/>
    </mc:Choice>
  </mc:AlternateContent>
  <xr:revisionPtr revIDLastSave="5" documentId="8_{86F17F46-D976-4ADD-8915-E6B03EEC0A21}" xr6:coauthVersionLast="47" xr6:coauthVersionMax="47" xr10:uidLastSave="{E411F728-73FC-4DD3-A888-6F155C83494A}"/>
  <bookViews>
    <workbookView xWindow="28680" yWindow="-120" windowWidth="29040" windowHeight="15720" firstSheet="1" activeTab="1" xr2:uid="{00000000-000D-0000-FFFF-FFFF00000000}"/>
  </bookViews>
  <sheets>
    <sheet name="DIA_VBT-Betten" sheetId="4" state="hidden" r:id="rId1"/>
    <sheet name="Preisuntergrenze TVB Stubai" sheetId="13" r:id="rId2"/>
    <sheet name="HIDDEN Tabelle" sheetId="15" state="veryHidden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xlcn.WorksheetConnection_TAGAuslastungDIAB12F11081" localSheetId="1" hidden="1">#REF!</definedName>
    <definedName name="_xlcn.WorksheetConnection_TAGAuslastungDIAB12F11081" hidden="1">#REF!</definedName>
    <definedName name="ab" localSheetId="1">#REF!</definedName>
    <definedName name="ab">#REF!</definedName>
    <definedName name="abb" localSheetId="1">#REF!</definedName>
    <definedName name="abb">#REF!</definedName>
    <definedName name="All_Inclusive">"0"</definedName>
    <definedName name="AoA_Finanzbereich">"0"</definedName>
    <definedName name="asdf" localSheetId="1">#REF!</definedName>
    <definedName name="asdf">#REF!</definedName>
    <definedName name="asdfasdf" localSheetId="1">#REF!</definedName>
    <definedName name="asdfasdf">#REF!</definedName>
    <definedName name="Aufzeichnung1" localSheetId="1">#REF!</definedName>
    <definedName name="Aufzeichnung1">#REF!</definedName>
    <definedName name="Aufzeichnung2" localSheetId="1">#REF!</definedName>
    <definedName name="Aufzeichnung2">#REF!</definedName>
    <definedName name="Aufzeichnung3" localSheetId="1">#REF!</definedName>
    <definedName name="Aufzeichnung3">#REF!</definedName>
    <definedName name="Aufzeichnung4" localSheetId="1">#REF!</definedName>
    <definedName name="Aufzeichnung4">#REF!</definedName>
    <definedName name="Aufzeichnung5" localSheetId="1">#REF!</definedName>
    <definedName name="Aufzeichnung5">#REF!</definedName>
    <definedName name="Aufzeichnung6" localSheetId="1">#REF!</definedName>
    <definedName name="Aufzeichnung6">#REF!</definedName>
    <definedName name="Aufzeichnung7" localSheetId="1">#REF!</definedName>
    <definedName name="Aufzeichnung7">#REF!</definedName>
    <definedName name="Bericht">'[1]JA 01'!$G$169:$L$760,'[1]JA 01'!$M$169:$M$760</definedName>
    <definedName name="Betrieb">"ADLER GmbH"</definedName>
    <definedName name="Betrieb_ID">"87"</definedName>
    <definedName name="Betriebssteuern" localSheetId="1">'[2]Eingabeblatt 1'!$D$87</definedName>
    <definedName name="Betriebssteuern">'[3]Eingabeblatt 1'!$D$87</definedName>
    <definedName name="Betriebstyp">"0"</definedName>
    <definedName name="Betten">'[4]Eingabeblatt 1'!$C$11</definedName>
    <definedName name="BStFix">'[4]Eingabeblatt 1'!$F$122</definedName>
    <definedName name="BstVar" localSheetId="1">'[2]Eingabeblatt 1'!$F$87</definedName>
    <definedName name="BstVar">'[3]Eingabeblatt 1'!$F$87</definedName>
    <definedName name="BWR_pro_PC_CC">"0"</definedName>
    <definedName name="DailyReport">"0"</definedName>
    <definedName name="dasf" localSheetId="1">#REF!</definedName>
    <definedName name="dasf">#REF!</definedName>
    <definedName name="Daten" localSheetId="1">#REF!</definedName>
    <definedName name="Daten">#REF!</definedName>
    <definedName name="Datenart1">"Ist"</definedName>
    <definedName name="Datenart2">"Ist"</definedName>
    <definedName name="Datenart3">"Ist"</definedName>
    <definedName name="_xlnm.Database" localSheetId="1">#REF!</definedName>
    <definedName name="_xlnm.Database">#REF!</definedName>
    <definedName name="db" localSheetId="1">#REF!</definedName>
    <definedName name="db">#REF!</definedName>
    <definedName name="dgkfgd" localSheetId="1">'[5]MAKO 2007'!#REF!</definedName>
    <definedName name="dgkfgd">'[5]MAKO 2007'!#REF!</definedName>
    <definedName name="Dienstleistungen" localSheetId="1">'[2]Eingabeblatt 1'!$D$85</definedName>
    <definedName name="Dienstleistungen">'[3]Eingabeblatt 1'!$D$85</definedName>
    <definedName name="Diverses" localSheetId="1">'[2]Eingabeblatt 1'!$D$97</definedName>
    <definedName name="Diverses">'[3]Eingabeblatt 1'!$D$97</definedName>
    <definedName name="DivFix">'[4]Eingabeblatt 1'!$F$127</definedName>
    <definedName name="DivVar" localSheetId="1">'[2]Eingabeblatt 1'!$F$97</definedName>
    <definedName name="DivVar">'[3]Eingabeblatt 1'!$F$97</definedName>
    <definedName name="DLFix">'[4]Eingabeblatt 1'!$F$120</definedName>
    <definedName name="DLVar" localSheetId="1">'[2]Eingabeblatt 1'!$F$85</definedName>
    <definedName name="DLVar">'[3]Eingabeblatt 1'!$F$85</definedName>
    <definedName name="Dokumenttyp">"1"</definedName>
    <definedName name="Emergie">'[4]Eingabeblatt 1'!$C$126</definedName>
    <definedName name="Energie" localSheetId="1">'[2]Eingabeblatt 1'!$D$95</definedName>
    <definedName name="Energie">'[3]Eingabeblatt 1'!$D$95</definedName>
    <definedName name="Enfix">'[4]Eingabeblatt 1'!$F$126</definedName>
    <definedName name="Enterprisemodell">0</definedName>
    <definedName name="EnVar" localSheetId="1">'[2]Eingabeblatt 1'!$F$95</definedName>
    <definedName name="EnVar">'[3]Eingabeblatt 1'!$F$95</definedName>
    <definedName name="Erlössteigerung" localSheetId="1">'[4]Eingabeblatt 1'!#REF!</definedName>
    <definedName name="Erlössteigerung">'[4]Eingabeblatt 1'!#REF!</definedName>
    <definedName name="Ertrag_Hotel" localSheetId="1">#REF!</definedName>
    <definedName name="Ertrag_Hotel">#REF!</definedName>
    <definedName name="extendPC_CC">"0"</definedName>
    <definedName name="ExtProjekt">"0"</definedName>
    <definedName name="Familiensuite" localSheetId="1">#REF!</definedName>
    <definedName name="Familiensuite">#REF!</definedName>
    <definedName name="Fremdleistungen" localSheetId="1">#REF!</definedName>
    <definedName name="Fremdleistungen">#REF!</definedName>
    <definedName name="Fremdwaehrung">"0"</definedName>
    <definedName name="Gesamterlös" localSheetId="1">'[2]G.O.P.-Prognose'!$J$20</definedName>
    <definedName name="Gesamterlös">'[3]G.O.P.-Prognose'!$J$20</definedName>
    <definedName name="GesetzlSozialAbgaben_Split">"0"</definedName>
    <definedName name="GetAnzahl_MultiJahre">0</definedName>
    <definedName name="GetAnzahlBetriebeMultiBetrieb">0</definedName>
    <definedName name="GJ">"2010/2011"</definedName>
    <definedName name="GJ_Beginn">5</definedName>
    <definedName name="halo" localSheetId="1">#REF!</definedName>
    <definedName name="halo">#REF!</definedName>
    <definedName name="ICC_Stat_Werte">"0"</definedName>
    <definedName name="Index">'[6]RG-Prognose'!$AG$14</definedName>
    <definedName name="Inflation" localSheetId="1">'[2]Eingabeblatt 1'!$C$56</definedName>
    <definedName name="Inflation">'[3]Eingabeblatt 1'!$C$56</definedName>
    <definedName name="Instandhaltungen" localSheetId="1">'[2]Eingabeblatt 1'!$D$93</definedName>
    <definedName name="Instandhaltungen">'[3]Eingabeblatt 1'!$D$93</definedName>
    <definedName name="InstFix">'[4]Eingabeblatt 1'!$F$125</definedName>
    <definedName name="InstVar" localSheetId="1">'[2]Eingabeblatt 1'!$F$93</definedName>
    <definedName name="InstVar">'[3]Eingabeblatt 1'!$F$93</definedName>
    <definedName name="KommFix">'[4]Eingabeblatt 1'!$F$119</definedName>
    <definedName name="Kommunikation" localSheetId="1">'[2]Eingabeblatt 1'!$D$83</definedName>
    <definedName name="Kommunikation">'[3]Eingabeblatt 1'!$D$83</definedName>
    <definedName name="KommVar" localSheetId="1">'[2]Eingabeblatt 1'!$F$83</definedName>
    <definedName name="KommVar">'[3]Eingabeblatt 1'!$F$83</definedName>
    <definedName name="Kons_Anz_Betriebe">1</definedName>
    <definedName name="Kostensteigerung" localSheetId="1">'[7]Eingabeblatt 1'!$C$66</definedName>
    <definedName name="Kostensteigerung">'[8]Eingabeblatt 1'!$C$75</definedName>
    <definedName name="Kreditplaner">"0"</definedName>
    <definedName name="LastEstimate">0</definedName>
    <definedName name="Lite">"0"</definedName>
    <definedName name="MarFix">'[4]Eingabeblatt 1'!$F$124</definedName>
    <definedName name="Marketing" localSheetId="1">'[2]Eingabeblatt 1'!$D$91</definedName>
    <definedName name="Marketing">'[3]Eingabeblatt 1'!$D$91</definedName>
    <definedName name="MarVar" localSheetId="1">'[2]Eingabeblatt 1'!$F$91</definedName>
    <definedName name="MarVar">'[3]Eingabeblatt 1'!$F$91</definedName>
    <definedName name="MJ_Ausgangsjahr">"0"</definedName>
    <definedName name="Model">"0"</definedName>
    <definedName name="Moser" localSheetId="1">#REF!</definedName>
    <definedName name="Moser">#REF!</definedName>
    <definedName name="n" localSheetId="1">'[9](Basisdaten)'!#REF!</definedName>
    <definedName name="n">'[9](Basisdaten)'!#REF!</definedName>
    <definedName name="nächtigung" localSheetId="1">#REF!</definedName>
    <definedName name="nächtigung">#REF!</definedName>
    <definedName name="ObjInIStart">"&lt;null&gt;"</definedName>
    <definedName name="OTX">1</definedName>
    <definedName name="ProfitCenter">"1"</definedName>
    <definedName name="ProfitCenterNr">"0"</definedName>
    <definedName name="Provisionen">'[4]Eingabeblatt 1'!$C$121</definedName>
    <definedName name="ReCalcInvestAb">0</definedName>
    <definedName name="Rechtsform">"1"</definedName>
    <definedName name="sg" localSheetId="1">#REF!</definedName>
    <definedName name="sg">#REF!</definedName>
    <definedName name="_xlnm.Criteria" localSheetId="1">'[10]MAKO 2007'!#REF!</definedName>
    <definedName name="_xlnm.Criteria">'[10]MAKO 2007'!#REF!</definedName>
    <definedName name="Tilgungsplan_nach_Umbau2" localSheetId="1">#REF!</definedName>
    <definedName name="Tilgungsplan_nach_Umbau2">#REF!</definedName>
    <definedName name="Tilgungsplan_NEU" localSheetId="1">#REF!</definedName>
    <definedName name="Tilgungsplan_NEU">#REF!</definedName>
    <definedName name="Übersicht" localSheetId="1">#REF!</definedName>
    <definedName name="Übersicht">#REF!</definedName>
    <definedName name="Umlagen">"1"</definedName>
    <definedName name="vDatumUhrzeit" localSheetId="1">#REF!</definedName>
    <definedName name="vDatumUhrzeit">#REF!</definedName>
    <definedName name="vDiastolisch" localSheetId="1">#REF!</definedName>
    <definedName name="vDiastolisch">#REF!</definedName>
    <definedName name="Verwaltung" localSheetId="1">'[2]Eingabeblatt 1'!$D$89</definedName>
    <definedName name="Verwaltung">'[3]Eingabeblatt 1'!$D$89</definedName>
    <definedName name="VerwFix">'[4]Eingabeblatt 1'!$F$123</definedName>
    <definedName name="VerwVar" localSheetId="1">'[2]Eingabeblatt 1'!$F$89</definedName>
    <definedName name="VerwVar">'[3]Eingabeblatt 1'!$F$89</definedName>
    <definedName name="vHerzfrequenz" localSheetId="1">#REF!</definedName>
    <definedName name="vHerzfrequenz">#REF!</definedName>
    <definedName name="vSystolisch" localSheetId="1">#REF!</definedName>
    <definedName name="vSystolisch">#REF!</definedName>
    <definedName name="Waehrung">"EUR"</definedName>
    <definedName name="Wellsteig" localSheetId="1">'[8]Eingabeblatt 1'!#REF!</definedName>
    <definedName name="Wellsteig">'[8]Eingabeblatt 1'!#REF!</definedName>
    <definedName name="WerteInTausend">1</definedName>
    <definedName name="wrn.FBJAB." localSheetId="1" hidden="1">{#N/A,#N/A,FALSE,"Größenmerkmale";#N/A,#N/A,FALSE,"Kleine GmbH - Bilanz";#N/A,#N/A,FALSE,"Kleine GmbH - Anhang"}</definedName>
    <definedName name="wrn.FBJAB." hidden="1">{#N/A,#N/A,FALSE,"Größenmerkmale";#N/A,#N/A,FALSE,"Kleine GmbH - Bilanz";#N/A,#N/A,FALSE,"Kleine GmbH - Anhang"}</definedName>
    <definedName name="_xlnm.Extract" localSheetId="1">#REF!</definedName>
    <definedName name="_xlnm.Extract">#REF!</definedName>
    <definedName name="Zimmer">'[4]Eingabeblatt 1'!$C$10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34" i="13" l="1"/>
  <c r="E18" i="13"/>
  <c r="F18" i="13" s="1"/>
  <c r="N29" i="15" l="1"/>
  <c r="I29" i="15"/>
  <c r="D29" i="15"/>
  <c r="E36" i="13"/>
  <c r="E35" i="13"/>
  <c r="F35" i="13" s="1"/>
  <c r="F34" i="13"/>
  <c r="D28" i="15"/>
  <c r="D25" i="15"/>
  <c r="D24" i="15"/>
  <c r="D27" i="15"/>
  <c r="I28" i="15"/>
  <c r="N28" i="15" s="1"/>
  <c r="D26" i="15"/>
  <c r="I25" i="15"/>
  <c r="N25" i="15" s="1"/>
  <c r="I24" i="15"/>
  <c r="N24" i="15"/>
  <c r="I19" i="15"/>
  <c r="J19" i="15" s="1"/>
  <c r="K19" i="15" s="1"/>
  <c r="I18" i="15"/>
  <c r="I17" i="15"/>
  <c r="I16" i="15"/>
  <c r="I15" i="15"/>
  <c r="J15" i="15" s="1"/>
  <c r="I13" i="15"/>
  <c r="I12" i="15"/>
  <c r="J12" i="15" s="1"/>
  <c r="K12" i="15" s="1"/>
  <c r="I11" i="15"/>
  <c r="J11" i="15" s="1"/>
  <c r="K11" i="15" s="1"/>
  <c r="I10" i="15"/>
  <c r="C3" i="15"/>
  <c r="H7" i="15" s="1"/>
  <c r="C2" i="15"/>
  <c r="C7" i="15" s="1"/>
  <c r="I27" i="15"/>
  <c r="I26" i="15"/>
  <c r="F36" i="13" l="1"/>
  <c r="E38" i="13"/>
  <c r="F38" i="13"/>
  <c r="C4" i="15"/>
  <c r="M7" i="15" s="1"/>
  <c r="D10" i="15"/>
  <c r="D18" i="15"/>
  <c r="D11" i="15"/>
  <c r="D19" i="15"/>
  <c r="D12" i="15"/>
  <c r="N26" i="15"/>
  <c r="D13" i="15"/>
  <c r="D14" i="15"/>
  <c r="N18" i="15"/>
  <c r="D15" i="15"/>
  <c r="D16" i="15"/>
  <c r="D17" i="15"/>
  <c r="N13" i="15"/>
  <c r="O13" i="15" s="1"/>
  <c r="N19" i="15"/>
  <c r="O19" i="15" s="1"/>
  <c r="P19" i="15" s="1"/>
  <c r="J18" i="15"/>
  <c r="K18" i="15" s="1"/>
  <c r="I14" i="15"/>
  <c r="N15" i="15"/>
  <c r="N12" i="15"/>
  <c r="O12" i="15" s="1"/>
  <c r="P12" i="15" s="1"/>
  <c r="O15" i="15"/>
  <c r="P15" i="15" s="1"/>
  <c r="J13" i="15"/>
  <c r="K13" i="15" s="1"/>
  <c r="K15" i="15"/>
  <c r="N16" i="15"/>
  <c r="N10" i="15"/>
  <c r="N17" i="15"/>
  <c r="J16" i="15"/>
  <c r="K16" i="15" s="1"/>
  <c r="J10" i="15"/>
  <c r="K10" i="15" s="1"/>
  <c r="J17" i="15"/>
  <c r="K17" i="15" s="1"/>
  <c r="N27" i="15"/>
  <c r="P13" i="15" l="1"/>
  <c r="E17" i="15"/>
  <c r="F17" i="15" s="1"/>
  <c r="O18" i="15"/>
  <c r="P18" i="15" s="1"/>
  <c r="E16" i="15"/>
  <c r="F16" i="15" s="1"/>
  <c r="E23" i="13"/>
  <c r="F23" i="13" s="1"/>
  <c r="E14" i="15"/>
  <c r="F14" i="15" s="1"/>
  <c r="E12" i="15"/>
  <c r="F12" i="15" s="1"/>
  <c r="E21" i="13"/>
  <c r="F21" i="13" s="1"/>
  <c r="D9" i="15"/>
  <c r="E19" i="15"/>
  <c r="F19" i="15" s="1"/>
  <c r="E13" i="15"/>
  <c r="F13" i="15" s="1"/>
  <c r="E18" i="15"/>
  <c r="F18" i="15" s="1"/>
  <c r="E27" i="13"/>
  <c r="F27" i="13" s="1"/>
  <c r="J14" i="15"/>
  <c r="K14" i="15" s="1"/>
  <c r="N14" i="15"/>
  <c r="E24" i="13"/>
  <c r="F24" i="13" s="1"/>
  <c r="E15" i="15"/>
  <c r="F15" i="15" s="1"/>
  <c r="E11" i="15"/>
  <c r="F11" i="15" s="1"/>
  <c r="N11" i="15"/>
  <c r="O11" i="15" s="1"/>
  <c r="P11" i="15" s="1"/>
  <c r="E10" i="15"/>
  <c r="F10" i="15" s="1"/>
  <c r="E19" i="13"/>
  <c r="O10" i="15"/>
  <c r="P10" i="15" s="1"/>
  <c r="O16" i="15"/>
  <c r="P16" i="15" s="1"/>
  <c r="O17" i="15"/>
  <c r="P17" i="15" s="1"/>
  <c r="F19" i="13" l="1"/>
  <c r="E28" i="13"/>
  <c r="O14" i="15"/>
  <c r="P14" i="15" s="1"/>
  <c r="E9" i="15"/>
  <c r="E20" i="15" s="1"/>
  <c r="D20" i="15"/>
  <c r="E25" i="13"/>
  <c r="F25" i="13" s="1"/>
  <c r="E26" i="13"/>
  <c r="F26" i="13" s="1"/>
  <c r="E20" i="13"/>
  <c r="F20" i="13" s="1"/>
  <c r="E22" i="13"/>
  <c r="F22" i="13" s="1"/>
  <c r="I9" i="15"/>
  <c r="C43" i="13" l="1"/>
  <c r="D43" i="13"/>
  <c r="F28" i="13"/>
  <c r="C42" i="13" s="1"/>
  <c r="F9" i="15"/>
  <c r="F20" i="15" s="1"/>
  <c r="J9" i="15"/>
  <c r="N9" i="15"/>
  <c r="I20" i="15"/>
  <c r="C29" i="13"/>
  <c r="E29" i="13"/>
  <c r="D42" i="13" l="1"/>
  <c r="D44" i="13" s="1"/>
  <c r="D45" i="13" s="1"/>
  <c r="O9" i="15"/>
  <c r="O20" i="15" s="1"/>
  <c r="N20" i="15"/>
  <c r="K9" i="15"/>
  <c r="K20" i="15" s="1"/>
  <c r="J20" i="15"/>
  <c r="F29" i="13" l="1"/>
  <c r="C44" i="13"/>
  <c r="C45" i="13" s="1"/>
  <c r="P9" i="15"/>
  <c r="P20" i="1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Daniel Orasche, Kohl &amp; Partner</author>
  </authors>
  <commentList>
    <comment ref="B3" authorId="0" shapeId="0" xr:uid="{FE22F223-7C30-49D5-893F-AB6E5820F302}">
      <text>
        <r>
          <rPr>
            <b/>
            <sz val="9"/>
            <color indexed="81"/>
            <rFont val="Segoe UI"/>
            <family val="2"/>
          </rPr>
          <t>Daniel Orasche, Kohl &amp; Partner:</t>
        </r>
        <r>
          <rPr>
            <sz val="9"/>
            <color indexed="81"/>
            <rFont val="Segoe UI"/>
            <family val="2"/>
          </rPr>
          <t xml:space="preserve">
Geben Sie hier in den gelben Feldern ihre Betriebsdaten des Vorjahres bzw. der Vorperiode ein.</t>
        </r>
      </text>
    </comment>
    <comment ref="D7" authorId="0" shapeId="0" xr:uid="{D794DAA7-D417-44F0-BEA8-399B6626DD0D}">
      <text>
        <r>
          <rPr>
            <b/>
            <sz val="9"/>
            <color indexed="81"/>
            <rFont val="Segoe UI"/>
            <family val="2"/>
          </rPr>
          <t>Daniel Orasche, Kohl &amp; Partner:</t>
        </r>
        <r>
          <rPr>
            <sz val="9"/>
            <color indexed="81"/>
            <rFont val="Segoe UI"/>
            <family val="2"/>
          </rPr>
          <t xml:space="preserve">
Um wie viel % werden Sie ihre Nächtigungen im nächsten Jahr (ggü.  Vorperiode) steigern oder reduzieren ?</t>
        </r>
      </text>
    </comment>
    <comment ref="D8" authorId="0" shapeId="0" xr:uid="{06B8BA9C-7B5D-4A5A-A0E9-523E5AB8321D}">
      <text>
        <r>
          <rPr>
            <b/>
            <sz val="9"/>
            <color indexed="81"/>
            <rFont val="Segoe UI"/>
            <family val="2"/>
          </rPr>
          <t>Daniel Orasche, Kohl &amp; Partner:</t>
        </r>
        <r>
          <rPr>
            <sz val="9"/>
            <color indexed="81"/>
            <rFont val="Segoe UI"/>
            <family val="2"/>
          </rPr>
          <t xml:space="preserve">
Um wie viel % werden sich ihre roomnights verändern</t>
        </r>
      </text>
    </comment>
    <comment ref="C17" authorId="0" shapeId="0" xr:uid="{1E298CB8-FFE1-4A3A-9F5C-A6C6514D544F}">
      <text>
        <r>
          <rPr>
            <b/>
            <sz val="9"/>
            <color indexed="81"/>
            <rFont val="Segoe UI"/>
            <family val="2"/>
          </rPr>
          <t>Daniel Orasche, Kohl &amp; Partner:</t>
        </r>
        <r>
          <rPr>
            <sz val="9"/>
            <color indexed="81"/>
            <rFont val="Segoe UI"/>
            <family val="2"/>
          </rPr>
          <t xml:space="preserve">
Tragen Sie in den gelben Feldern (C18 bis C28) ihre Kosten/Aufwände des Vorjahres bzw. der Vorperiode ein.</t>
        </r>
      </text>
    </comment>
    <comment ref="G17" authorId="0" shapeId="0" xr:uid="{89628FB4-EFFA-4842-BBAC-7C917D15ADE4}">
      <text>
        <r>
          <rPr>
            <b/>
            <sz val="9"/>
            <color indexed="81"/>
            <rFont val="Segoe UI"/>
            <family val="2"/>
          </rPr>
          <t>Daniel Orasche, Kohl &amp; Partner:</t>
        </r>
        <r>
          <rPr>
            <sz val="9"/>
            <color indexed="81"/>
            <rFont val="Segoe UI"/>
            <family val="2"/>
          </rPr>
          <t xml:space="preserve">
Tragen Sie in den gelben Feldern (G18 bis G28) die %tuelle Steigerung ihrer Kosten/Aufwände für das nächste Jahr ein.</t>
        </r>
      </text>
    </comment>
    <comment ref="G33" authorId="0" shapeId="0" xr:uid="{ECA41BB7-6AE6-4BF0-AE00-D2B6B5BA9CA3}">
      <text>
        <r>
          <rPr>
            <b/>
            <sz val="9"/>
            <color indexed="81"/>
            <rFont val="Segoe UI"/>
            <family val="2"/>
          </rPr>
          <t>Daniel Orasche, Kohl &amp; Partner:</t>
        </r>
        <r>
          <rPr>
            <sz val="9"/>
            <color indexed="81"/>
            <rFont val="Segoe UI"/>
            <family val="2"/>
          </rPr>
          <t xml:space="preserve">
Erwarten Sie Kostensteigerungen im Folgejahr zB bei ihren Raten, dann tragen Sie den % Wert ein.</t>
        </r>
      </text>
    </comment>
    <comment ref="C34" authorId="0" shapeId="0" xr:uid="{4EBDA09A-208A-476D-B319-D2A8DB9F1C0B}">
      <text>
        <r>
          <rPr>
            <b/>
            <sz val="9"/>
            <color indexed="81"/>
            <rFont val="Segoe UI"/>
            <family val="2"/>
          </rPr>
          <t>Daniel Orasche, Kohl &amp; Partner:</t>
        </r>
        <r>
          <rPr>
            <sz val="9"/>
            <color indexed="81"/>
            <rFont val="Segoe UI"/>
            <family val="2"/>
          </rPr>
          <t xml:space="preserve">
Tragen Sie hier ihren Unternehmer:innen-Lohn ein .</t>
        </r>
      </text>
    </comment>
    <comment ref="C35" authorId="0" shapeId="0" xr:uid="{BF7A3ECD-3346-4CCC-BDC9-60D1066027B7}">
      <text>
        <r>
          <rPr>
            <b/>
            <sz val="9"/>
            <color indexed="81"/>
            <rFont val="Segoe UI"/>
            <family val="2"/>
          </rPr>
          <t>Daniel Orasche, Kohl &amp; Partner:</t>
        </r>
        <r>
          <rPr>
            <sz val="9"/>
            <color indexed="81"/>
            <rFont val="Segoe UI"/>
            <family val="2"/>
          </rPr>
          <t xml:space="preserve">
Wollen Sie Rücklagen für eine neue Investition bzw. ein neues Angebot tätigen? Dann kalkulieren Sie hier ihre Re-Investitionsreserven für ein Jahr.</t>
        </r>
      </text>
    </comment>
    <comment ref="C36" authorId="0" shapeId="0" xr:uid="{1324B255-2C43-40D8-B41D-8FB09AE12BF5}">
      <text>
        <r>
          <rPr>
            <b/>
            <sz val="9"/>
            <color indexed="81"/>
            <rFont val="Segoe UI"/>
            <family val="2"/>
          </rPr>
          <t>Daniel Orasche, Kohl &amp; Partner:</t>
        </r>
        <r>
          <rPr>
            <sz val="9"/>
            <color indexed="81"/>
            <rFont val="Segoe UI"/>
            <family val="2"/>
          </rPr>
          <t xml:space="preserve">
Wie hoch sind ihre Ratenzahlungen?</t>
        </r>
      </text>
    </comment>
  </commentList>
</comments>
</file>

<file path=xl/sharedStrings.xml><?xml version="1.0" encoding="utf-8"?>
<sst xmlns="http://schemas.openxmlformats.org/spreadsheetml/2006/main" count="115" uniqueCount="44">
  <si>
    <t>Kommunikation</t>
  </si>
  <si>
    <t>Dienstleistungen</t>
  </si>
  <si>
    <t>Provisionen</t>
  </si>
  <si>
    <t>Instandhaltungen</t>
  </si>
  <si>
    <t>Energie</t>
  </si>
  <si>
    <t>Diverses</t>
  </si>
  <si>
    <t>Offenhaltetage</t>
  </si>
  <si>
    <t>GESAMT</t>
  </si>
  <si>
    <t>Wareneinsatz Gesamt</t>
  </si>
  <si>
    <t>Mitarbeiterkosten</t>
  </si>
  <si>
    <t>Betriebssteuern</t>
  </si>
  <si>
    <t>Verwaltung</t>
  </si>
  <si>
    <t>Marketing</t>
  </si>
  <si>
    <t>Kostenstelle</t>
  </si>
  <si>
    <t>Gesamtkosten</t>
  </si>
  <si>
    <t>Fixkostenanteil</t>
  </si>
  <si>
    <t>Fixkosten</t>
  </si>
  <si>
    <t>variable Kosten</t>
  </si>
  <si>
    <t>Definierte Parameter</t>
  </si>
  <si>
    <t>Betten</t>
  </si>
  <si>
    <t>Zimmer</t>
  </si>
  <si>
    <t>Nächtigungen</t>
  </si>
  <si>
    <t>Roomnights</t>
  </si>
  <si>
    <t>Umsatzsteuer in %</t>
  </si>
  <si>
    <t>Kostenrechnung Vorjahr</t>
  </si>
  <si>
    <t>Erwartete Kosten-steigerung in %</t>
  </si>
  <si>
    <t>Erwartete Steigerung in %</t>
  </si>
  <si>
    <t>Sonstige Kostenstellen außerhalb der G&amp;V-Rechnung</t>
  </si>
  <si>
    <t>kalkulatorischer Unternehmerlohn</t>
  </si>
  <si>
    <t>Re-Investitionsreserve</t>
  </si>
  <si>
    <t>Nächtigungen Vorjahr</t>
  </si>
  <si>
    <t>Diverse Kosten</t>
  </si>
  <si>
    <t>Geben Sie hier ihre Betriebsdaten ein</t>
  </si>
  <si>
    <t>Zimmer / Anzahl FeWos</t>
  </si>
  <si>
    <t>Roomnights Vorjahr</t>
  </si>
  <si>
    <t>Gesamterlöse Netto Vorjahr</t>
  </si>
  <si>
    <t xml:space="preserve">Preisuntergrenze </t>
  </si>
  <si>
    <t>je Gast</t>
  </si>
  <si>
    <t>je Zimmer</t>
  </si>
  <si>
    <t>Variable Kosten / Roomnight / ÜN</t>
  </si>
  <si>
    <t xml:space="preserve"> Preisuntergrenze netto </t>
  </si>
  <si>
    <t>Fixkosten je Zimmer / je Bett</t>
  </si>
  <si>
    <t>Preisuntergrenze ohne Ortstaxe</t>
  </si>
  <si>
    <t>Kreditraten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</si>
</sst>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_-* #,##0.00\ &quot;€&quot;_-;\-* #,##0.00\ &quot;€&quot;_-;_-* &quot;-&quot;??\ &quot;€&quot;_-;_-@_-"/>
    <numFmt numFmtId="165" formatCode="_-* #,##0.00\ _€_-;\-* #,##0.00\ _€_-;_-* &quot;-&quot;??\ _€_-;_-@_-"/>
    <numFmt numFmtId="166" formatCode="0.0%"/>
    <numFmt numFmtId="167" formatCode="0.0"/>
    <numFmt numFmtId="168" formatCode="&quot;€&quot;\ #,##0"/>
    <numFmt numFmtId="169" formatCode="&quot;€&quot;\ #,##0.0"/>
    <numFmt numFmtId="170" formatCode="\+\ 0.0\ %;[Red]\-\ 0.0\ %;0.0\ %"/>
  </numFmts>
  <fonts count="10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sz val="10"/>
      <name val="Arial"/>
      <family val="2"/>
    </font>
    <font>
      <b/>
      <sz val="11"/>
      <color theme="0"/>
      <name val="Arial"/>
      <family val="2"/>
      <scheme val="minor"/>
    </font>
    <font>
      <sz val="11"/>
      <color theme="0"/>
      <name val="Arial"/>
      <family val="2"/>
      <scheme val="minor"/>
    </font>
    <font>
      <b/>
      <sz val="12"/>
      <color theme="0"/>
      <name val="Arial"/>
      <family val="2"/>
      <scheme val="minor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b/>
      <sz val="11"/>
      <color theme="2"/>
      <name val="Arial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4999237037263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D2C896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9">
    <xf numFmtId="0" fontId="0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97">
    <xf numFmtId="0" fontId="0" fillId="0" borderId="0" xfId="0"/>
    <xf numFmtId="0" fontId="0" fillId="0" borderId="0" xfId="0"/>
    <xf numFmtId="0" fontId="2" fillId="0" borderId="0" xfId="0" applyFont="1"/>
    <xf numFmtId="1" fontId="0" fillId="0" borderId="0" xfId="0" applyNumberFormat="1"/>
    <xf numFmtId="3" fontId="0" fillId="0" borderId="0" xfId="0" applyNumberFormat="1"/>
    <xf numFmtId="0" fontId="2" fillId="0" borderId="7" xfId="0" applyFont="1" applyBorder="1"/>
    <xf numFmtId="0" fontId="2" fillId="0" borderId="0" xfId="0" applyFont="1" applyBorder="1"/>
    <xf numFmtId="0" fontId="2" fillId="0" borderId="1" xfId="0" applyFont="1" applyBorder="1"/>
    <xf numFmtId="1" fontId="0" fillId="0" borderId="7" xfId="0" applyNumberFormat="1" applyBorder="1"/>
    <xf numFmtId="168" fontId="0" fillId="0" borderId="0" xfId="0" applyNumberFormat="1" applyBorder="1"/>
    <xf numFmtId="168" fontId="0" fillId="0" borderId="1" xfId="0" applyNumberFormat="1" applyBorder="1"/>
    <xf numFmtId="0" fontId="2" fillId="0" borderId="9" xfId="0" applyFont="1" applyBorder="1"/>
    <xf numFmtId="168" fontId="0" fillId="0" borderId="10" xfId="0" applyNumberFormat="1" applyBorder="1"/>
    <xf numFmtId="168" fontId="0" fillId="0" borderId="11" xfId="0" applyNumberFormat="1" applyBorder="1"/>
    <xf numFmtId="0" fontId="0" fillId="7" borderId="0" xfId="0" applyFill="1"/>
    <xf numFmtId="0" fontId="0" fillId="0" borderId="0" xfId="0" applyProtection="1">
      <protection locked="0"/>
    </xf>
    <xf numFmtId="0" fontId="2" fillId="0" borderId="7" xfId="0" applyFont="1" applyBorder="1" applyProtection="1">
      <protection locked="0"/>
    </xf>
    <xf numFmtId="1" fontId="0" fillId="0" borderId="7" xfId="0" applyNumberFormat="1" applyBorder="1" applyProtection="1">
      <protection locked="0"/>
    </xf>
    <xf numFmtId="168" fontId="0" fillId="0" borderId="0" xfId="0" applyNumberFormat="1" applyBorder="1" applyProtection="1">
      <protection locked="0"/>
    </xf>
    <xf numFmtId="9" fontId="0" fillId="5" borderId="0" xfId="0" applyNumberFormat="1" applyFill="1" applyBorder="1" applyProtection="1">
      <protection locked="0"/>
    </xf>
    <xf numFmtId="168" fontId="0" fillId="0" borderId="1" xfId="0" applyNumberFormat="1" applyBorder="1" applyProtection="1">
      <protection locked="0"/>
    </xf>
    <xf numFmtId="0" fontId="2" fillId="0" borderId="9" xfId="0" applyFont="1" applyBorder="1" applyProtection="1">
      <protection locked="0"/>
    </xf>
    <xf numFmtId="168" fontId="0" fillId="0" borderId="10" xfId="0" applyNumberFormat="1" applyBorder="1" applyProtection="1">
      <protection locked="0"/>
    </xf>
    <xf numFmtId="0" fontId="0" fillId="0" borderId="10" xfId="0" applyBorder="1" applyProtection="1">
      <protection locked="0"/>
    </xf>
    <xf numFmtId="168" fontId="0" fillId="0" borderId="11" xfId="0" applyNumberFormat="1" applyBorder="1" applyProtection="1">
      <protection locked="0"/>
    </xf>
    <xf numFmtId="168" fontId="0" fillId="0" borderId="0" xfId="0" applyNumberFormat="1" applyBorder="1" applyProtection="1">
      <protection hidden="1"/>
    </xf>
    <xf numFmtId="0" fontId="0" fillId="0" borderId="12" xfId="0" applyBorder="1" applyProtection="1">
      <protection locked="0"/>
    </xf>
    <xf numFmtId="168" fontId="0" fillId="0" borderId="8" xfId="0" applyNumberFormat="1" applyBorder="1" applyProtection="1">
      <protection hidden="1"/>
    </xf>
    <xf numFmtId="0" fontId="2" fillId="0" borderId="7" xfId="0" applyFont="1" applyBorder="1" applyAlignment="1" applyProtection="1">
      <alignment vertical="center"/>
      <protection locked="0"/>
    </xf>
    <xf numFmtId="0" fontId="2" fillId="0" borderId="1" xfId="0" applyFont="1" applyFill="1" applyBorder="1" applyAlignment="1" applyProtection="1">
      <alignment vertical="center" wrapText="1"/>
      <protection locked="0"/>
    </xf>
    <xf numFmtId="0" fontId="0" fillId="0" borderId="7" xfId="0" applyBorder="1" applyProtection="1">
      <protection locked="0"/>
    </xf>
    <xf numFmtId="0" fontId="4" fillId="2" borderId="5" xfId="0" applyFont="1" applyFill="1" applyBorder="1" applyAlignment="1" applyProtection="1">
      <alignment vertical="center" wrapText="1"/>
      <protection locked="0"/>
    </xf>
    <xf numFmtId="169" fontId="0" fillId="0" borderId="1" xfId="0" applyNumberFormat="1" applyFill="1" applyBorder="1" applyProtection="1">
      <protection hidden="1"/>
    </xf>
    <xf numFmtId="169" fontId="2" fillId="0" borderId="1" xfId="0" applyNumberFormat="1" applyFont="1" applyBorder="1" applyAlignment="1" applyProtection="1">
      <alignment vertical="center"/>
      <protection hidden="1"/>
    </xf>
    <xf numFmtId="169" fontId="4" fillId="2" borderId="6" xfId="0" applyNumberFormat="1" applyFont="1" applyFill="1" applyBorder="1" applyAlignment="1" applyProtection="1">
      <alignment vertical="center"/>
      <protection hidden="1"/>
    </xf>
    <xf numFmtId="0" fontId="2" fillId="0" borderId="5" xfId="0" applyFont="1" applyBorder="1" applyProtection="1">
      <protection locked="0"/>
    </xf>
    <xf numFmtId="0" fontId="0" fillId="0" borderId="0" xfId="0" applyNumberFormat="1"/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9" fontId="0" fillId="0" borderId="0" xfId="0" applyNumberFormat="1" applyFill="1"/>
    <xf numFmtId="167" fontId="0" fillId="0" borderId="0" xfId="0" applyNumberFormat="1" applyProtection="1">
      <protection locked="0"/>
    </xf>
    <xf numFmtId="0" fontId="2" fillId="0" borderId="0" xfId="0" applyFont="1" applyBorder="1" applyAlignment="1" applyProtection="1">
      <alignment horizontal="center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66" fontId="0" fillId="0" borderId="0" xfId="1" applyNumberFormat="1" applyFont="1" applyProtection="1">
      <protection locked="0"/>
    </xf>
    <xf numFmtId="168" fontId="0" fillId="0" borderId="0" xfId="0" applyNumberFormat="1" applyProtection="1">
      <protection locked="0"/>
    </xf>
    <xf numFmtId="0" fontId="0" fillId="0" borderId="15" xfId="0" applyBorder="1" applyProtection="1">
      <protection locked="0"/>
    </xf>
    <xf numFmtId="0" fontId="2" fillId="0" borderId="15" xfId="0" applyFont="1" applyBorder="1" applyAlignment="1" applyProtection="1">
      <alignment vertical="center" wrapText="1"/>
      <protection locked="0"/>
    </xf>
    <xf numFmtId="1" fontId="0" fillId="8" borderId="1" xfId="0" applyNumberFormat="1" applyFont="1" applyFill="1" applyBorder="1" applyAlignment="1" applyProtection="1">
      <alignment horizontal="right"/>
      <protection hidden="1"/>
    </xf>
    <xf numFmtId="3" fontId="0" fillId="8" borderId="1" xfId="0" applyNumberFormat="1" applyFont="1" applyFill="1" applyBorder="1" applyAlignment="1" applyProtection="1">
      <alignment horizontal="right"/>
      <protection hidden="1"/>
    </xf>
    <xf numFmtId="168" fontId="0" fillId="8" borderId="1" xfId="0" applyNumberFormat="1" applyFont="1" applyFill="1" applyBorder="1" applyAlignment="1" applyProtection="1">
      <alignment horizontal="right"/>
      <protection hidden="1"/>
    </xf>
    <xf numFmtId="9" fontId="0" fillId="8" borderId="6" xfId="0" applyNumberFormat="1" applyFont="1" applyFill="1" applyBorder="1" applyProtection="1">
      <protection locked="0"/>
    </xf>
    <xf numFmtId="168" fontId="0" fillId="8" borderId="0" xfId="0" applyNumberFormat="1" applyFill="1" applyBorder="1" applyProtection="1">
      <protection hidden="1"/>
    </xf>
    <xf numFmtId="0" fontId="2" fillId="0" borderId="10" xfId="0" applyFont="1" applyBorder="1" applyProtection="1">
      <protection locked="0"/>
    </xf>
    <xf numFmtId="168" fontId="2" fillId="0" borderId="10" xfId="0" applyNumberFormat="1" applyFont="1" applyBorder="1" applyProtection="1">
      <protection locked="0"/>
    </xf>
    <xf numFmtId="168" fontId="2" fillId="0" borderId="11" xfId="0" applyNumberFormat="1" applyFont="1" applyBorder="1" applyProtection="1">
      <protection locked="0"/>
    </xf>
    <xf numFmtId="0" fontId="2" fillId="0" borderId="12" xfId="0" applyFont="1" applyBorder="1" applyProtection="1">
      <protection locked="0"/>
    </xf>
    <xf numFmtId="170" fontId="0" fillId="8" borderId="1" xfId="0" applyNumberFormat="1" applyFill="1" applyBorder="1" applyProtection="1">
      <protection locked="0"/>
    </xf>
    <xf numFmtId="170" fontId="0" fillId="8" borderId="12" xfId="0" applyNumberFormat="1" applyFill="1" applyBorder="1" applyProtection="1">
      <protection locked="0"/>
    </xf>
    <xf numFmtId="168" fontId="2" fillId="4" borderId="10" xfId="0" applyNumberFormat="1" applyFont="1" applyFill="1" applyBorder="1" applyProtection="1">
      <protection locked="0"/>
    </xf>
    <xf numFmtId="168" fontId="0" fillId="6" borderId="0" xfId="0" applyNumberFormat="1" applyFill="1" applyBorder="1" applyProtection="1">
      <protection hidden="1"/>
    </xf>
    <xf numFmtId="170" fontId="0" fillId="6" borderId="1" xfId="0" applyNumberFormat="1" applyFill="1" applyBorder="1" applyProtection="1">
      <protection locked="0"/>
    </xf>
    <xf numFmtId="0" fontId="6" fillId="3" borderId="2" xfId="0" applyFont="1" applyFill="1" applyBorder="1" applyAlignment="1" applyProtection="1">
      <alignment horizontal="center" vertical="center" wrapText="1"/>
      <protection locked="0"/>
    </xf>
    <xf numFmtId="0" fontId="6" fillId="3" borderId="3" xfId="0" applyFont="1" applyFill="1" applyBorder="1" applyAlignment="1" applyProtection="1">
      <alignment horizontal="center" vertical="center" wrapText="1"/>
      <protection locked="0"/>
    </xf>
    <xf numFmtId="0" fontId="6" fillId="3" borderId="7" xfId="0" applyFont="1" applyFill="1" applyBorder="1" applyAlignment="1" applyProtection="1">
      <alignment horizontal="center" vertical="center" wrapText="1"/>
      <protection locked="0"/>
    </xf>
    <xf numFmtId="0" fontId="6" fillId="3" borderId="1" xfId="0" applyFont="1" applyFill="1" applyBorder="1" applyAlignment="1" applyProtection="1">
      <alignment horizontal="center" vertical="center" wrapText="1"/>
      <protection locked="0"/>
    </xf>
    <xf numFmtId="0" fontId="9" fillId="3" borderId="13" xfId="0" applyFont="1" applyFill="1" applyBorder="1" applyAlignment="1" applyProtection="1">
      <alignment horizontal="center" wrapText="1"/>
      <protection locked="0"/>
    </xf>
    <xf numFmtId="0" fontId="9" fillId="3" borderId="14" xfId="0" applyFont="1" applyFill="1" applyBorder="1" applyAlignment="1" applyProtection="1">
      <alignment horizontal="center" wrapText="1"/>
      <protection locked="0"/>
    </xf>
    <xf numFmtId="0" fontId="6" fillId="6" borderId="13" xfId="0" applyFont="1" applyFill="1" applyBorder="1" applyAlignment="1" applyProtection="1">
      <alignment horizontal="center" vertical="center" wrapText="1"/>
      <protection locked="0"/>
    </xf>
    <xf numFmtId="0" fontId="6" fillId="6" borderId="15" xfId="0" applyFont="1" applyFill="1" applyBorder="1" applyAlignment="1" applyProtection="1">
      <alignment horizontal="center" vertical="center" wrapText="1"/>
      <protection locked="0"/>
    </xf>
    <xf numFmtId="0" fontId="6" fillId="6" borderId="2" xfId="0" applyFont="1" applyFill="1" applyBorder="1" applyAlignment="1" applyProtection="1">
      <alignment horizontal="center" vertical="center" wrapText="1"/>
      <protection locked="0"/>
    </xf>
    <xf numFmtId="0" fontId="6" fillId="6" borderId="7" xfId="0" applyFont="1" applyFill="1" applyBorder="1" applyAlignment="1" applyProtection="1">
      <alignment horizontal="center" vertical="center" wrapText="1"/>
      <protection locked="0"/>
    </xf>
    <xf numFmtId="0" fontId="6" fillId="6" borderId="2" xfId="0" applyFont="1" applyFill="1" applyBorder="1" applyAlignment="1" applyProtection="1">
      <alignment horizontal="center" vertical="center"/>
      <protection locked="0"/>
    </xf>
    <xf numFmtId="0" fontId="6" fillId="6" borderId="4" xfId="0" applyFont="1" applyFill="1" applyBorder="1" applyAlignment="1" applyProtection="1">
      <alignment horizontal="center" vertical="center"/>
      <protection locked="0"/>
    </xf>
    <xf numFmtId="0" fontId="6" fillId="6" borderId="3" xfId="0" applyFont="1" applyFill="1" applyBorder="1" applyAlignment="1" applyProtection="1">
      <alignment horizontal="center" vertical="center"/>
      <protection locked="0"/>
    </xf>
    <xf numFmtId="0" fontId="6" fillId="6" borderId="7" xfId="0" applyFont="1" applyFill="1" applyBorder="1" applyAlignment="1" applyProtection="1">
      <alignment horizontal="center" vertical="center"/>
      <protection locked="0"/>
    </xf>
    <xf numFmtId="0" fontId="6" fillId="6" borderId="0" xfId="0" applyFont="1" applyFill="1" applyBorder="1" applyAlignment="1" applyProtection="1">
      <alignment horizontal="center" vertical="center"/>
      <protection locked="0"/>
    </xf>
    <xf numFmtId="0" fontId="6" fillId="6" borderId="1" xfId="0" applyFont="1" applyFill="1" applyBorder="1" applyAlignment="1" applyProtection="1">
      <alignment horizontal="center" vertical="center"/>
      <protection locked="0"/>
    </xf>
    <xf numFmtId="0" fontId="6" fillId="8" borderId="2" xfId="0" applyFont="1" applyFill="1" applyBorder="1" applyAlignment="1" applyProtection="1">
      <alignment horizontal="center" vertical="center"/>
      <protection locked="0"/>
    </xf>
    <xf numFmtId="0" fontId="6" fillId="8" borderId="4" xfId="0" applyFont="1" applyFill="1" applyBorder="1" applyAlignment="1" applyProtection="1">
      <alignment horizontal="center" vertical="center"/>
      <protection locked="0"/>
    </xf>
    <xf numFmtId="0" fontId="6" fillId="8" borderId="3" xfId="0" applyFont="1" applyFill="1" applyBorder="1" applyAlignment="1" applyProtection="1">
      <alignment horizontal="center" vertical="center"/>
      <protection locked="0"/>
    </xf>
    <xf numFmtId="0" fontId="6" fillId="8" borderId="7" xfId="0" applyFont="1" applyFill="1" applyBorder="1" applyAlignment="1" applyProtection="1">
      <alignment horizontal="center" vertical="center"/>
      <protection locked="0"/>
    </xf>
    <xf numFmtId="0" fontId="6" fillId="8" borderId="0" xfId="0" applyFont="1" applyFill="1" applyBorder="1" applyAlignment="1" applyProtection="1">
      <alignment horizontal="center" vertical="center"/>
      <protection locked="0"/>
    </xf>
    <xf numFmtId="0" fontId="6" fillId="8" borderId="1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6" borderId="2" xfId="0" applyFont="1" applyFill="1" applyBorder="1" applyAlignment="1">
      <alignment horizontal="center"/>
    </xf>
    <xf numFmtId="0" fontId="5" fillId="6" borderId="4" xfId="0" applyFont="1" applyFill="1" applyBorder="1" applyAlignment="1">
      <alignment horizontal="center"/>
    </xf>
    <xf numFmtId="0" fontId="5" fillId="6" borderId="3" xfId="0" applyFont="1" applyFill="1" applyBorder="1" applyAlignment="1">
      <alignment horizontal="center"/>
    </xf>
    <xf numFmtId="0" fontId="6" fillId="2" borderId="0" xfId="0" applyFont="1" applyFill="1" applyAlignment="1">
      <alignment horizontal="center" vertical="center" wrapText="1"/>
    </xf>
    <xf numFmtId="0" fontId="6" fillId="3" borderId="0" xfId="0" applyFont="1" applyFill="1" applyAlignment="1">
      <alignment horizontal="center" vertical="center" wrapText="1"/>
    </xf>
    <xf numFmtId="0" fontId="6" fillId="6" borderId="0" xfId="0" applyFont="1" applyFill="1" applyAlignment="1">
      <alignment horizontal="center" vertical="center" wrapText="1"/>
    </xf>
  </cellXfs>
  <cellStyles count="9">
    <cellStyle name="Komma 2" xfId="2" xr:uid="{00000000-0005-0000-0000-000001000000}"/>
    <cellStyle name="Komma 2 3" xfId="7" xr:uid="{00000000-0005-0000-0000-000002000000}"/>
    <cellStyle name="Komma 2 3 2" xfId="8" xr:uid="{00000000-0005-0000-0000-000003000000}"/>
    <cellStyle name="Prozent" xfId="1" builtinId="5"/>
    <cellStyle name="Prozent 2" xfId="5" xr:uid="{00000000-0005-0000-0000-000005000000}"/>
    <cellStyle name="Prozent 2 3" xfId="6" xr:uid="{00000000-0005-0000-0000-000006000000}"/>
    <cellStyle name="Standard" xfId="0" builtinId="0"/>
    <cellStyle name="Standard 2" xfId="4" xr:uid="{00000000-0005-0000-0000-000008000000}"/>
    <cellStyle name="Währung 2" xfId="3" xr:uid="{00000000-0005-0000-0000-00000B000000}"/>
  </cellStyles>
  <dxfs count="15">
    <dxf>
      <font>
        <color theme="0"/>
      </font>
      <fill>
        <patternFill>
          <bgColor theme="6"/>
        </patternFill>
      </fill>
    </dxf>
    <dxf>
      <font>
        <color theme="0"/>
      </font>
      <fill>
        <patternFill>
          <bgColor theme="5"/>
        </patternFill>
      </fill>
    </dxf>
    <dxf>
      <font>
        <color theme="0"/>
      </font>
      <fill>
        <patternFill>
          <fgColor theme="0"/>
          <bgColor theme="4"/>
        </patternFill>
      </fill>
    </dxf>
    <dxf>
      <font>
        <color theme="0"/>
      </font>
      <fill>
        <patternFill>
          <bgColor theme="6"/>
        </patternFill>
      </fill>
    </dxf>
    <dxf>
      <font>
        <color theme="0"/>
      </font>
      <fill>
        <patternFill>
          <bgColor theme="5"/>
        </patternFill>
      </fill>
    </dxf>
    <dxf>
      <font>
        <color theme="0"/>
      </font>
      <fill>
        <patternFill>
          <fgColor theme="0"/>
          <bgColor theme="4"/>
        </patternFill>
      </fill>
    </dxf>
    <dxf>
      <font>
        <color theme="0"/>
      </font>
      <fill>
        <patternFill>
          <bgColor theme="4"/>
        </patternFill>
      </fill>
    </dxf>
    <dxf>
      <font>
        <color theme="0"/>
      </font>
      <fill>
        <patternFill>
          <bgColor theme="5"/>
        </patternFill>
      </fill>
    </dxf>
    <dxf>
      <font>
        <color theme="0"/>
      </font>
      <fill>
        <patternFill>
          <bgColor theme="6"/>
        </patternFill>
      </fill>
    </dxf>
    <dxf>
      <font>
        <color theme="0"/>
      </font>
      <fill>
        <patternFill>
          <bgColor theme="6"/>
        </patternFill>
      </fill>
    </dxf>
    <dxf>
      <font>
        <color theme="0"/>
      </font>
      <fill>
        <patternFill>
          <bgColor theme="5"/>
        </patternFill>
      </fill>
    </dxf>
    <dxf>
      <font>
        <color theme="0"/>
      </font>
      <fill>
        <patternFill>
          <bgColor theme="4"/>
        </patternFill>
      </fill>
    </dxf>
    <dxf>
      <font>
        <color theme="0"/>
      </font>
      <fill>
        <patternFill>
          <bgColor theme="6"/>
        </patternFill>
      </fill>
    </dxf>
    <dxf>
      <font>
        <color theme="0"/>
      </font>
      <fill>
        <patternFill>
          <bgColor theme="5"/>
        </patternFill>
      </fill>
    </dxf>
    <dxf>
      <font>
        <color theme="0"/>
      </font>
      <fill>
        <patternFill>
          <fgColor theme="0"/>
          <bgColor theme="4"/>
        </patternFill>
      </fill>
    </dxf>
  </dxfs>
  <tableStyles count="0" defaultTableStyle="TableStyleMedium2" defaultPivotStyle="PivotStyleLight16"/>
  <colors>
    <mruColors>
      <color rgb="FFD2C896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externalLink" Target="externalLinks/externalLink10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2.xml"/><Relationship Id="rId7" Type="http://schemas.openxmlformats.org/officeDocument/2006/relationships/externalLink" Target="externalLinks/externalLink4.xml"/><Relationship Id="rId12" Type="http://schemas.openxmlformats.org/officeDocument/2006/relationships/externalLink" Target="externalLinks/externalLink9.xml"/><Relationship Id="rId17" Type="http://schemas.openxmlformats.org/officeDocument/2006/relationships/calcChain" Target="calcChain.xml"/><Relationship Id="rId2" Type="http://schemas.openxmlformats.org/officeDocument/2006/relationships/worksheet" Target="worksheets/sheet1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chartsheet" Target="chart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5" Type="http://schemas.openxmlformats.org/officeDocument/2006/relationships/externalLink" Target="externalLinks/externalLink2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7.xml"/><Relationship Id="rId19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sng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de-AT" b="1" u="sng"/>
              <a:t>Vollbelegungstage BETTEN im Jahresvergleich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sng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#BEZUG!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4744-4848-992B-B190B73871C0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#BEZUG!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4744-4848-992B-B190B73871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6108440"/>
        <c:axId val="216112048"/>
      </c:barChart>
      <c:catAx>
        <c:axId val="216108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16112048"/>
        <c:crosses val="autoZero"/>
        <c:auto val="1"/>
        <c:lblAlgn val="ctr"/>
        <c:lblOffset val="100"/>
        <c:noMultiLvlLbl val="0"/>
      </c:catAx>
      <c:valAx>
        <c:axId val="216112048"/>
        <c:scaling>
          <c:orientation val="minMax"/>
          <c:max val="3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\ &quot;VBT&quot;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16108440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de-DE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200-000000000000}">
  <sheetPr codeName="Diagramm4">
    <tabColor theme="5" tint="0.59999389629810485"/>
  </sheetPr>
  <sheetViews>
    <sheetView zoomScale="44" workbookViewId="0" zoomToFit="1"/>
  </sheetViews>
  <pageMargins left="0.7" right="0.7" top="0.78740157499999996" bottom="0.78740157499999996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18573750" cy="11992841"/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263525</xdr:colOff>
      <xdr:row>47</xdr:row>
      <xdr:rowOff>142875</xdr:rowOff>
    </xdr:from>
    <xdr:to>
      <xdr:col>5</xdr:col>
      <xdr:colOff>705402</xdr:colOff>
      <xdr:row>50</xdr:row>
      <xdr:rowOff>19106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4400" y="9582150"/>
          <a:ext cx="3947077" cy="41915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KLNTdocs\TURG\TURG-0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_Offline_Workspace\Helmut\pr&#228;sentation%20fr&#252;hjahrsforum\Break%20Even%20Berechnung%20Hotelzubau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lmut/Desktop/scherer/Wirtschaftlichkeitsberechnung-Hotelprojekt-Obertilliach-2011-NEU-Schwimmba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kohlat-my.sharepoint.com/Users/helmut/Desktop/scherer/Wirtschaftlichkeitsberechnung-Hotelprojekt-Obertilliach-2011-NEU-Schwimmbad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0_KuP\02_PROJ\Helmut%20List\02_PROJ%20akt\THE%20HEIMAT_Schr&#246;cken_SWISS%20PREMIUM%20INVESTMENT%20AG%20_HL19\5%20AUS%20int\FINAL%20SB%20Wirtschaftlichkeitsberechnung%20The%20Heimat%2023.1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D\_Offline_Workspace\Helmut\pr&#228;sentation%20fr&#252;hjahrsforum\Break%20Even%20Berechnung%20Hotelzubau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0_KuP\OneDrive%20-%20kohl.at\00_KER%20Ablage\Aktuelle%20Vorlage%20KER\55neue%20KER%20-%20leer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tephanie/Desktop/Final_Wirtschaftlichkeitsberechnung%20Werdenfelserei;%20Fiakerhof,%20Garmisch-Partenkirchen%20HL15088%20V2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OFFLINE_DATA\Projekte\Villach\Helmut%20List\4%20SONST\2%20PROJ\2%20ABG%20PROJ\Bubi's%20Schihuette_Soelden_HL11090\5%20AUS%20int\wirtschaftliche%20Ansaetze%20Appartements%20Version%20nur%20-.xls%202013-08-16%20142033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kohlat-my.sharepoint.com/Users/stephanie/Desktop/KER/_Protoyp%20KER%202018/Prototyp%20KER%202018%20-%20NEU%20BE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RG"/>
      <sheetName val="GEWINNÜBERLEITUNG 01"/>
      <sheetName val="JA 01"/>
      <sheetName val="Größenmerkmale"/>
      <sheetName val="Kleine GmbH - Bilanz"/>
      <sheetName val="Kleine GmbH - Anhang"/>
      <sheetName val="Preise Tag"/>
    </sheetNames>
    <sheetDataSet>
      <sheetData sheetId="0"/>
      <sheetData sheetId="1"/>
      <sheetData sheetId="2">
        <row r="203">
          <cell r="G203">
            <v>113808.99</v>
          </cell>
        </row>
        <row r="204">
          <cell r="G204">
            <v>113389.99</v>
          </cell>
        </row>
        <row r="211">
          <cell r="G211">
            <v>73983</v>
          </cell>
        </row>
        <row r="212">
          <cell r="G212">
            <v>95122</v>
          </cell>
        </row>
        <row r="220">
          <cell r="G220">
            <v>21583</v>
          </cell>
        </row>
        <row r="221">
          <cell r="G221">
            <v>25</v>
          </cell>
        </row>
        <row r="233">
          <cell r="G233">
            <v>18242.990000000002</v>
          </cell>
        </row>
        <row r="234">
          <cell r="G234">
            <v>18242.990000000002</v>
          </cell>
        </row>
        <row r="242">
          <cell r="G242">
            <v>1465130.7070000002</v>
          </cell>
        </row>
        <row r="243">
          <cell r="G243">
            <v>1954190.09</v>
          </cell>
        </row>
        <row r="246">
          <cell r="G246">
            <v>1317286.1470000001</v>
          </cell>
        </row>
        <row r="247">
          <cell r="G247">
            <v>1457373.06</v>
          </cell>
        </row>
        <row r="250">
          <cell r="G250">
            <v>1317286.1470000001</v>
          </cell>
        </row>
        <row r="251">
          <cell r="G251">
            <v>1457373.06</v>
          </cell>
        </row>
        <row r="260">
          <cell r="G260" t="str">
            <v>Teilwert</v>
          </cell>
        </row>
        <row r="262">
          <cell r="G262">
            <v>338623.5</v>
          </cell>
        </row>
        <row r="263">
          <cell r="G263">
            <v>28598.65</v>
          </cell>
        </row>
        <row r="264">
          <cell r="G264">
            <v>453544.30700000003</v>
          </cell>
        </row>
        <row r="265">
          <cell r="G265">
            <v>496519.69</v>
          </cell>
        </row>
        <row r="266">
          <cell r="G266">
            <v>1317286.1470000001</v>
          </cell>
        </row>
        <row r="269">
          <cell r="G269">
            <v>63141</v>
          </cell>
        </row>
        <row r="270">
          <cell r="G270">
            <v>89097.43</v>
          </cell>
        </row>
        <row r="274">
          <cell r="G274">
            <v>23088</v>
          </cell>
        </row>
        <row r="275">
          <cell r="G275">
            <v>46942</v>
          </cell>
        </row>
        <row r="283">
          <cell r="G283">
            <v>12000</v>
          </cell>
        </row>
        <row r="284">
          <cell r="G284">
            <v>5280</v>
          </cell>
        </row>
        <row r="285">
          <cell r="G285">
            <v>5808</v>
          </cell>
        </row>
        <row r="286">
          <cell r="G286">
            <v>23088</v>
          </cell>
        </row>
        <row r="287">
          <cell r="G287">
            <v>0</v>
          </cell>
        </row>
        <row r="288">
          <cell r="G288">
            <v>23088</v>
          </cell>
        </row>
        <row r="294">
          <cell r="G294">
            <v>40053</v>
          </cell>
        </row>
        <row r="295">
          <cell r="G295">
            <v>42155.43</v>
          </cell>
        </row>
        <row r="299">
          <cell r="G299">
            <v>0</v>
          </cell>
        </row>
        <row r="305">
          <cell r="G305">
            <v>21993</v>
          </cell>
        </row>
        <row r="307">
          <cell r="G307">
            <v>18060</v>
          </cell>
        </row>
        <row r="308">
          <cell r="G308">
            <v>0</v>
          </cell>
        </row>
        <row r="309">
          <cell r="G309">
            <v>40053</v>
          </cell>
        </row>
        <row r="312">
          <cell r="G312">
            <v>84703.56</v>
          </cell>
        </row>
        <row r="313">
          <cell r="G313">
            <v>419056.79000000004</v>
          </cell>
        </row>
        <row r="316">
          <cell r="G316">
            <v>33553.01</v>
          </cell>
        </row>
        <row r="317">
          <cell r="G317">
            <v>54437.41</v>
          </cell>
        </row>
        <row r="320">
          <cell r="G320">
            <v>51150.55</v>
          </cell>
        </row>
        <row r="321">
          <cell r="G321">
            <v>364619.38</v>
          </cell>
        </row>
        <row r="325">
          <cell r="G325">
            <v>51150.55</v>
          </cell>
        </row>
        <row r="328">
          <cell r="G328">
            <v>184789.18</v>
          </cell>
        </row>
        <row r="329">
          <cell r="G329">
            <v>160709.18</v>
          </cell>
        </row>
        <row r="332">
          <cell r="G332">
            <v>68209.179999999993</v>
          </cell>
        </row>
        <row r="333">
          <cell r="G333">
            <v>116580</v>
          </cell>
        </row>
        <row r="334">
          <cell r="G334">
            <v>184789.18</v>
          </cell>
        </row>
        <row r="342">
          <cell r="G342">
            <v>330586.29000000004</v>
          </cell>
        </row>
        <row r="343">
          <cell r="G343">
            <v>596160.38</v>
          </cell>
        </row>
        <row r="346">
          <cell r="G346">
            <v>437500</v>
          </cell>
        </row>
        <row r="347">
          <cell r="G347">
            <v>437500</v>
          </cell>
        </row>
        <row r="351">
          <cell r="G351">
            <v>500000</v>
          </cell>
        </row>
        <row r="352">
          <cell r="G352">
            <v>-62500</v>
          </cell>
        </row>
        <row r="353">
          <cell r="G353">
            <v>437500</v>
          </cell>
        </row>
        <row r="356">
          <cell r="G356">
            <v>1236619.04</v>
          </cell>
        </row>
        <row r="357">
          <cell r="G357">
            <v>410276.14</v>
          </cell>
        </row>
        <row r="360">
          <cell r="G360">
            <v>1236619.04</v>
          </cell>
        </row>
        <row r="361">
          <cell r="G361">
            <v>410276.14</v>
          </cell>
        </row>
        <row r="364">
          <cell r="G364">
            <v>1236619.04</v>
          </cell>
        </row>
        <row r="365">
          <cell r="G365">
            <v>410276.14</v>
          </cell>
        </row>
        <row r="374">
          <cell r="G374">
            <v>0</v>
          </cell>
        </row>
        <row r="375">
          <cell r="G375">
            <v>139352</v>
          </cell>
        </row>
        <row r="378">
          <cell r="G378">
            <v>0</v>
          </cell>
        </row>
        <row r="379">
          <cell r="G379">
            <v>139352</v>
          </cell>
        </row>
        <row r="382">
          <cell r="G382">
            <v>0</v>
          </cell>
        </row>
        <row r="383">
          <cell r="G383">
            <v>139352</v>
          </cell>
        </row>
        <row r="387">
          <cell r="G387">
            <v>-106913.70999999999</v>
          </cell>
        </row>
        <row r="388">
          <cell r="G388">
            <v>19308.38</v>
          </cell>
        </row>
        <row r="392">
          <cell r="G392">
            <v>19308.38</v>
          </cell>
        </row>
        <row r="394">
          <cell r="G394">
            <v>-126222.09</v>
          </cell>
        </row>
        <row r="395">
          <cell r="G395">
            <v>-106913.70999999999</v>
          </cell>
        </row>
        <row r="400">
          <cell r="G400" t="str">
            <v>Stand am</v>
          </cell>
        </row>
        <row r="401">
          <cell r="G401">
            <v>37164</v>
          </cell>
        </row>
        <row r="402">
          <cell r="G402" t="str">
            <v>S</v>
          </cell>
        </row>
        <row r="404">
          <cell r="G404">
            <v>437500</v>
          </cell>
        </row>
        <row r="405">
          <cell r="G405">
            <v>1236619.04</v>
          </cell>
        </row>
        <row r="407">
          <cell r="G407">
            <v>1674119.04</v>
          </cell>
        </row>
        <row r="411">
          <cell r="G411">
            <v>0</v>
          </cell>
        </row>
        <row r="412">
          <cell r="G412">
            <v>1270</v>
          </cell>
        </row>
        <row r="415">
          <cell r="G415">
            <v>0</v>
          </cell>
        </row>
        <row r="416">
          <cell r="G416">
            <v>1270</v>
          </cell>
        </row>
        <row r="419">
          <cell r="G419">
            <v>0</v>
          </cell>
        </row>
        <row r="420">
          <cell r="G420">
            <v>1270</v>
          </cell>
        </row>
        <row r="428">
          <cell r="G428">
            <v>89373</v>
          </cell>
        </row>
        <row r="429">
          <cell r="G429">
            <v>124053</v>
          </cell>
        </row>
        <row r="431">
          <cell r="G431">
            <v>55207</v>
          </cell>
        </row>
        <row r="432">
          <cell r="G432">
            <v>53900</v>
          </cell>
        </row>
        <row r="436">
          <cell r="G436" t="str">
            <v>Stand am</v>
          </cell>
        </row>
        <row r="437">
          <cell r="G437">
            <v>37164</v>
          </cell>
        </row>
        <row r="439">
          <cell r="G439">
            <v>55207</v>
          </cell>
        </row>
        <row r="450">
          <cell r="G450">
            <v>34166</v>
          </cell>
        </row>
        <row r="451">
          <cell r="G451">
            <v>70153</v>
          </cell>
        </row>
        <row r="454">
          <cell r="G454" t="str">
            <v>Stand am</v>
          </cell>
        </row>
        <row r="455">
          <cell r="G455">
            <v>37164</v>
          </cell>
        </row>
        <row r="458">
          <cell r="G458">
            <v>0</v>
          </cell>
        </row>
        <row r="459">
          <cell r="G459">
            <v>14166</v>
          </cell>
        </row>
        <row r="460">
          <cell r="G460">
            <v>20000</v>
          </cell>
        </row>
        <row r="462">
          <cell r="G462">
            <v>34166</v>
          </cell>
        </row>
        <row r="470">
          <cell r="G470">
            <v>107150.54999999999</v>
          </cell>
        </row>
        <row r="471">
          <cell r="G471">
            <v>1107866.93</v>
          </cell>
        </row>
        <row r="474">
          <cell r="G474">
            <v>0</v>
          </cell>
        </row>
        <row r="475">
          <cell r="G475">
            <v>42170</v>
          </cell>
        </row>
        <row r="478">
          <cell r="G478">
            <v>47687.85</v>
          </cell>
        </row>
        <row r="479">
          <cell r="G479">
            <v>521194.74</v>
          </cell>
        </row>
        <row r="483">
          <cell r="G483">
            <v>19218.599999999999</v>
          </cell>
        </row>
        <row r="484">
          <cell r="G484">
            <v>11017.24</v>
          </cell>
        </row>
        <row r="485">
          <cell r="G485">
            <v>17452.010000000002</v>
          </cell>
        </row>
        <row r="486">
          <cell r="G486">
            <v>47687.85</v>
          </cell>
        </row>
        <row r="487">
          <cell r="G487">
            <v>0</v>
          </cell>
        </row>
        <row r="488">
          <cell r="G488">
            <v>47687.85</v>
          </cell>
        </row>
        <row r="494">
          <cell r="G494">
            <v>59462.7</v>
          </cell>
        </row>
        <row r="495">
          <cell r="G495">
            <v>544502.18999999994</v>
          </cell>
        </row>
        <row r="503">
          <cell r="G503">
            <v>0</v>
          </cell>
        </row>
        <row r="508">
          <cell r="G508">
            <v>4227</v>
          </cell>
        </row>
        <row r="510">
          <cell r="G510">
            <v>6624</v>
          </cell>
        </row>
        <row r="512">
          <cell r="G512">
            <v>10851</v>
          </cell>
        </row>
        <row r="515">
          <cell r="G515">
            <v>9064.5</v>
          </cell>
        </row>
        <row r="516">
          <cell r="G516">
            <v>9064.5</v>
          </cell>
        </row>
        <row r="521">
          <cell r="G521">
            <v>39547.199999999997</v>
          </cell>
        </row>
        <row r="523">
          <cell r="G523">
            <v>59462.7</v>
          </cell>
        </row>
        <row r="533">
          <cell r="G533">
            <v>883750.46</v>
          </cell>
        </row>
        <row r="534">
          <cell r="G534">
            <v>1213152.3799999999</v>
          </cell>
        </row>
        <row r="536">
          <cell r="G536" t="str">
            <v>S</v>
          </cell>
        </row>
        <row r="538">
          <cell r="G538">
            <v>903170.46</v>
          </cell>
        </row>
        <row r="539">
          <cell r="G539">
            <v>0</v>
          </cell>
        </row>
        <row r="540">
          <cell r="G540">
            <v>23580</v>
          </cell>
        </row>
        <row r="541">
          <cell r="G541">
            <v>926750.46</v>
          </cell>
        </row>
        <row r="542">
          <cell r="G542">
            <v>-43000</v>
          </cell>
        </row>
        <row r="543">
          <cell r="G543">
            <v>883750.46</v>
          </cell>
        </row>
        <row r="546">
          <cell r="G546">
            <v>0</v>
          </cell>
        </row>
        <row r="547">
          <cell r="G547">
            <v>54897.7</v>
          </cell>
        </row>
        <row r="550">
          <cell r="G550">
            <v>0</v>
          </cell>
        </row>
        <row r="551">
          <cell r="G551">
            <v>7109</v>
          </cell>
        </row>
        <row r="554">
          <cell r="G554">
            <v>0</v>
          </cell>
        </row>
        <row r="555">
          <cell r="G555">
            <v>47788.7</v>
          </cell>
        </row>
        <row r="558">
          <cell r="G558">
            <v>485543.39300000004</v>
          </cell>
        </row>
        <row r="559">
          <cell r="G559">
            <v>686946.09</v>
          </cell>
        </row>
        <row r="562">
          <cell r="G562">
            <v>442059.51300000004</v>
          </cell>
        </row>
        <row r="563">
          <cell r="G563">
            <v>640557.89</v>
          </cell>
        </row>
        <row r="565">
          <cell r="G565" t="str">
            <v>S</v>
          </cell>
        </row>
        <row r="567">
          <cell r="G567">
            <v>1457373.06</v>
          </cell>
        </row>
        <row r="568">
          <cell r="G568">
            <v>160850.31000000003</v>
          </cell>
        </row>
        <row r="569">
          <cell r="G569">
            <v>127090.55</v>
          </cell>
        </row>
        <row r="570">
          <cell r="G570">
            <v>876</v>
          </cell>
        </row>
        <row r="571">
          <cell r="G571">
            <v>-1317286.1470000001</v>
          </cell>
        </row>
        <row r="573">
          <cell r="G573">
            <v>428903.77300000004</v>
          </cell>
        </row>
        <row r="574">
          <cell r="G574">
            <v>13155.74</v>
          </cell>
        </row>
        <row r="575">
          <cell r="G575">
            <v>442059.51300000004</v>
          </cell>
        </row>
        <row r="577">
          <cell r="G577">
            <v>43483.880000000005</v>
          </cell>
        </row>
        <row r="578">
          <cell r="G578">
            <v>46388.200000000004</v>
          </cell>
        </row>
        <row r="580">
          <cell r="G580" t="str">
            <v>S</v>
          </cell>
        </row>
        <row r="582">
          <cell r="G582">
            <v>3656.27</v>
          </cell>
        </row>
        <row r="583">
          <cell r="G583">
            <v>21306</v>
          </cell>
        </row>
        <row r="584">
          <cell r="G584">
            <v>18521.61</v>
          </cell>
        </row>
        <row r="585">
          <cell r="G585">
            <v>43483.880000000005</v>
          </cell>
        </row>
        <row r="588">
          <cell r="G588">
            <v>412952.01</v>
          </cell>
        </row>
        <row r="589">
          <cell r="G589">
            <v>333261.8</v>
          </cell>
        </row>
        <row r="595">
          <cell r="G595" t="str">
            <v>S</v>
          </cell>
        </row>
        <row r="599">
          <cell r="G599">
            <v>1938</v>
          </cell>
        </row>
        <row r="600">
          <cell r="G600">
            <v>1938</v>
          </cell>
        </row>
        <row r="603">
          <cell r="G603">
            <v>329000</v>
          </cell>
        </row>
        <row r="604">
          <cell r="G604">
            <v>1307</v>
          </cell>
        </row>
        <row r="605">
          <cell r="G605">
            <v>-38281</v>
          </cell>
        </row>
        <row r="606">
          <cell r="G606">
            <v>2294</v>
          </cell>
        </row>
        <row r="607">
          <cell r="G607">
            <v>294320</v>
          </cell>
        </row>
        <row r="614">
          <cell r="G614">
            <v>14893</v>
          </cell>
        </row>
        <row r="615">
          <cell r="G615">
            <v>1707</v>
          </cell>
        </row>
        <row r="616">
          <cell r="G616">
            <v>16269</v>
          </cell>
        </row>
        <row r="617">
          <cell r="G617">
            <v>83825.009999999995</v>
          </cell>
        </row>
        <row r="618">
          <cell r="G618">
            <v>116694.01</v>
          </cell>
        </row>
        <row r="620">
          <cell r="G620">
            <v>412952.01</v>
          </cell>
        </row>
        <row r="623">
          <cell r="G623">
            <v>28327</v>
          </cell>
        </row>
        <row r="624">
          <cell r="G624">
            <v>32646.17</v>
          </cell>
        </row>
        <row r="629">
          <cell r="G629" t="str">
            <v>S</v>
          </cell>
        </row>
        <row r="631">
          <cell r="G631">
            <v>28327</v>
          </cell>
        </row>
        <row r="632">
          <cell r="G632">
            <v>0</v>
          </cell>
        </row>
        <row r="633">
          <cell r="G633">
            <v>28327</v>
          </cell>
        </row>
        <row r="638">
          <cell r="G638">
            <v>208730.12</v>
          </cell>
        </row>
        <row r="639">
          <cell r="G639">
            <v>281636.65000000002</v>
          </cell>
        </row>
        <row r="641">
          <cell r="G641" t="str">
            <v>S</v>
          </cell>
        </row>
        <row r="645">
          <cell r="G645">
            <v>1834</v>
          </cell>
        </row>
        <row r="646">
          <cell r="G646">
            <v>60000</v>
          </cell>
        </row>
        <row r="647">
          <cell r="G647">
            <v>11344.73</v>
          </cell>
        </row>
        <row r="648">
          <cell r="G648">
            <v>27477.41</v>
          </cell>
        </row>
        <row r="649">
          <cell r="G649">
            <v>100656.14</v>
          </cell>
        </row>
        <row r="653">
          <cell r="G653">
            <v>2526.9299999999998</v>
          </cell>
        </row>
        <row r="654">
          <cell r="G654">
            <v>0</v>
          </cell>
        </row>
        <row r="655">
          <cell r="G655">
            <v>14400</v>
          </cell>
        </row>
        <row r="656">
          <cell r="G656">
            <v>16926.93</v>
          </cell>
        </row>
        <row r="660">
          <cell r="G660">
            <v>32511.56</v>
          </cell>
        </row>
        <row r="661">
          <cell r="G661">
            <v>2956.41</v>
          </cell>
        </row>
        <row r="662">
          <cell r="G662">
            <v>27068.53</v>
          </cell>
        </row>
        <row r="663">
          <cell r="G663">
            <v>4470.6099999999997</v>
          </cell>
        </row>
        <row r="664">
          <cell r="G664">
            <v>4833.33</v>
          </cell>
        </row>
        <row r="665">
          <cell r="G665">
            <v>71840.44</v>
          </cell>
        </row>
        <row r="669">
          <cell r="G669">
            <v>19300.099999999999</v>
          </cell>
        </row>
        <row r="674">
          <cell r="G674">
            <v>0</v>
          </cell>
        </row>
        <row r="675">
          <cell r="G675">
            <v>6.51</v>
          </cell>
        </row>
        <row r="676">
          <cell r="G676">
            <v>6.51</v>
          </cell>
        </row>
        <row r="678">
          <cell r="G678">
            <v>208730.12</v>
          </cell>
        </row>
        <row r="681">
          <cell r="G681">
            <v>2312.9699999999998</v>
          </cell>
        </row>
        <row r="682">
          <cell r="G682">
            <v>2486.12</v>
          </cell>
        </row>
        <row r="685">
          <cell r="G685">
            <v>0</v>
          </cell>
        </row>
        <row r="686">
          <cell r="G686">
            <v>0</v>
          </cell>
        </row>
        <row r="688">
          <cell r="G688" t="str">
            <v>S</v>
          </cell>
        </row>
        <row r="690">
          <cell r="G690">
            <v>0</v>
          </cell>
        </row>
        <row r="691">
          <cell r="G691">
            <v>17355</v>
          </cell>
        </row>
        <row r="692">
          <cell r="G692">
            <v>23796.57</v>
          </cell>
        </row>
        <row r="694">
          <cell r="G694" t="str">
            <v>S</v>
          </cell>
        </row>
        <row r="696">
          <cell r="G696">
            <v>17355</v>
          </cell>
        </row>
        <row r="701">
          <cell r="G701">
            <v>0</v>
          </cell>
        </row>
        <row r="702">
          <cell r="G702">
            <v>0</v>
          </cell>
        </row>
        <row r="704">
          <cell r="G704" t="str">
            <v>S</v>
          </cell>
        </row>
        <row r="706">
          <cell r="G706">
            <v>0</v>
          </cell>
        </row>
        <row r="713">
          <cell r="G713">
            <v>1270</v>
          </cell>
        </row>
        <row r="714">
          <cell r="G714">
            <v>1712</v>
          </cell>
        </row>
        <row r="716">
          <cell r="G716" t="str">
            <v>S</v>
          </cell>
        </row>
        <row r="718">
          <cell r="G718">
            <v>1270</v>
          </cell>
        </row>
        <row r="722">
          <cell r="G722">
            <v>140622</v>
          </cell>
        </row>
        <row r="723">
          <cell r="G723">
            <v>100000</v>
          </cell>
        </row>
        <row r="725">
          <cell r="G725" t="str">
            <v>S</v>
          </cell>
        </row>
        <row r="727">
          <cell r="G727">
            <v>140622</v>
          </cell>
        </row>
        <row r="731">
          <cell r="G731">
            <v>1270</v>
          </cell>
        </row>
        <row r="732">
          <cell r="G732">
            <v>1712</v>
          </cell>
        </row>
        <row r="734">
          <cell r="G734" t="str">
            <v>S</v>
          </cell>
        </row>
        <row r="736">
          <cell r="G736">
            <v>1270</v>
          </cell>
        </row>
      </sheetData>
      <sheetData sheetId="3"/>
      <sheetData sheetId="4"/>
      <sheetData sheetId="5"/>
      <sheetData sheetId="6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ielgruppenoptimierung"/>
      <sheetName val="Stellenplan 2007"/>
      <sheetName val="MAKO 2007"/>
      <sheetName val="BREAK EVEN"/>
      <sheetName val="Deckblatt"/>
      <sheetName val="Beschreibung"/>
      <sheetName val="KV-Löhne"/>
      <sheetName val="Lohnnebenkosten"/>
      <sheetName val="Brutto-Netto-Tabelle"/>
      <sheetName val="Monatsvergleich"/>
      <sheetName val="MAKO Grafik"/>
      <sheetName val="Nov"/>
      <sheetName val="Dez"/>
      <sheetName val="Jän"/>
      <sheetName val="Feb"/>
      <sheetName val="Mär"/>
      <sheetName val="Apr"/>
      <sheetName val="Mai"/>
      <sheetName val="Jun"/>
      <sheetName val="Jul"/>
      <sheetName val="Aug"/>
      <sheetName val="Sep"/>
      <sheetName val="Okt"/>
      <sheetName val="Stellenplan_2007"/>
      <sheetName val="MAKO_2007"/>
      <sheetName val="BREAK_EVEN"/>
      <sheetName val="MAKO_Grafi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apazitäten"/>
      <sheetName val="Investitionsplan1"/>
      <sheetName val="Eingabeblatt 1"/>
      <sheetName val="Eingabeblatt 2"/>
      <sheetName val="MAKO-Budget"/>
      <sheetName val="Deckblatt"/>
      <sheetName val="Inhaltsverzeichnis"/>
      <sheetName val="Vorbemerkungen"/>
      <sheetName val="Konzept"/>
      <sheetName val="Prämissen"/>
      <sheetName val="Auslastungsprognose"/>
      <sheetName val="Erlösprognose"/>
      <sheetName val="Gastronomieerlöse"/>
      <sheetName val="G.O.P.-Prognose"/>
      <sheetName val="Tabelle2"/>
      <sheetName val="KBO"/>
      <sheetName val="Projektkosten und Finanzierung"/>
      <sheetName val="Tabelle1"/>
      <sheetName val="Ergebnis"/>
    </sheetNames>
    <sheetDataSet>
      <sheetData sheetId="0" refreshError="1"/>
      <sheetData sheetId="1" refreshError="1"/>
      <sheetData sheetId="2">
        <row r="56">
          <cell r="C56">
            <v>2.5000000000000001E-2</v>
          </cell>
        </row>
        <row r="83">
          <cell r="D83">
            <v>10.414782818181816</v>
          </cell>
          <cell r="F83">
            <v>0.2</v>
          </cell>
        </row>
        <row r="85">
          <cell r="D85">
            <v>18.746609072727267</v>
          </cell>
          <cell r="F85">
            <v>0.7</v>
          </cell>
        </row>
        <row r="87">
          <cell r="D87">
            <v>18.746609072727267</v>
          </cell>
          <cell r="F87">
            <v>0.7</v>
          </cell>
        </row>
        <row r="89">
          <cell r="D89">
            <v>26.036957045454542</v>
          </cell>
          <cell r="F89">
            <v>0.1</v>
          </cell>
        </row>
        <row r="91">
          <cell r="D91">
            <v>67.696088318181808</v>
          </cell>
          <cell r="F91">
            <v>0.2</v>
          </cell>
        </row>
        <row r="93">
          <cell r="D93">
            <v>36.451739863636362</v>
          </cell>
          <cell r="F93">
            <v>1</v>
          </cell>
        </row>
        <row r="95">
          <cell r="D95">
            <v>46.866522681818168</v>
          </cell>
          <cell r="F95">
            <v>0.4</v>
          </cell>
        </row>
        <row r="97">
          <cell r="D97">
            <v>20.829565636363633</v>
          </cell>
          <cell r="F97">
            <v>0.4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0">
          <cell r="J20">
            <v>1041.4782818181816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apazitäten"/>
      <sheetName val="Investitionsplan1"/>
      <sheetName val="Eingabeblatt 1"/>
      <sheetName val="Eingabeblatt 2"/>
      <sheetName val="MAKO-Budget"/>
      <sheetName val="Deckblatt"/>
      <sheetName val="Inhaltsverzeichnis"/>
      <sheetName val="Vorbemerkungen"/>
      <sheetName val="Konzept"/>
      <sheetName val="Prämissen"/>
      <sheetName val="Auslastungsprognose"/>
      <sheetName val="Erlösprognose"/>
      <sheetName val="Gastronomieerlöse"/>
      <sheetName val="G.O.P.-Prognose"/>
      <sheetName val="Tabelle2"/>
      <sheetName val="KBO"/>
      <sheetName val="Projektkosten und Finanzierung"/>
      <sheetName val="Tabelle1"/>
      <sheetName val="Ergebnis"/>
    </sheetNames>
    <sheetDataSet>
      <sheetData sheetId="0" refreshError="1"/>
      <sheetData sheetId="1" refreshError="1"/>
      <sheetData sheetId="2" refreshError="1">
        <row r="56">
          <cell r="C56">
            <v>2.5000000000000001E-2</v>
          </cell>
        </row>
        <row r="83">
          <cell r="D83">
            <v>10.414782818181816</v>
          </cell>
          <cell r="F83">
            <v>0.2</v>
          </cell>
        </row>
        <row r="85">
          <cell r="D85">
            <v>18.746609072727267</v>
          </cell>
          <cell r="F85">
            <v>0.7</v>
          </cell>
        </row>
        <row r="87">
          <cell r="D87">
            <v>18.746609072727267</v>
          </cell>
          <cell r="F87">
            <v>0.7</v>
          </cell>
        </row>
        <row r="89">
          <cell r="D89">
            <v>26.036957045454542</v>
          </cell>
          <cell r="F89">
            <v>0.1</v>
          </cell>
        </row>
        <row r="91">
          <cell r="D91">
            <v>67.696088318181808</v>
          </cell>
          <cell r="F91">
            <v>0.2</v>
          </cell>
        </row>
        <row r="93">
          <cell r="D93">
            <v>36.451739863636362</v>
          </cell>
          <cell r="F93">
            <v>1</v>
          </cell>
        </row>
        <row r="95">
          <cell r="D95">
            <v>46.866522681818168</v>
          </cell>
          <cell r="F95">
            <v>0.4</v>
          </cell>
        </row>
        <row r="97">
          <cell r="D97">
            <v>20.829565636363633</v>
          </cell>
          <cell r="F97">
            <v>0.4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0">
          <cell r="J20">
            <v>1041.4782818181816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ingabeblatt 1"/>
      <sheetName val="Auslastungsprognose"/>
      <sheetName val="Hotelerlöse"/>
      <sheetName val="Zusatzkonsumation Gast"/>
      <sheetName val="Mitarbeiterbudget"/>
      <sheetName val="MAKO Budget auf BASIS HGC"/>
      <sheetName val="MAKO BUDGET einfach"/>
      <sheetName val="Bandbreite Wirtschaftlichkeit"/>
      <sheetName val="G.O.P.-Prognose"/>
      <sheetName val="Plausibilität GASTRO"/>
      <sheetName val="GOP Calculation"/>
      <sheetName val="Berechnung Tristar"/>
      <sheetName val="Benchmark 4S 5 Stern"/>
    </sheetNames>
    <sheetDataSet>
      <sheetData sheetId="0">
        <row r="10">
          <cell r="C10">
            <v>135</v>
          </cell>
        </row>
        <row r="11">
          <cell r="C11">
            <v>265</v>
          </cell>
        </row>
        <row r="119">
          <cell r="F119">
            <v>0.9</v>
          </cell>
        </row>
        <row r="120">
          <cell r="F120">
            <v>0.19999999999999996</v>
          </cell>
        </row>
        <row r="121">
          <cell r="C121">
            <v>157.94309616499615</v>
          </cell>
        </row>
        <row r="122">
          <cell r="F122">
            <v>0.30000000000000004</v>
          </cell>
        </row>
        <row r="123">
          <cell r="F123">
            <v>0.9</v>
          </cell>
        </row>
        <row r="124">
          <cell r="F124">
            <v>1</v>
          </cell>
        </row>
        <row r="125">
          <cell r="F125">
            <v>0.19999999999999996</v>
          </cell>
        </row>
        <row r="126">
          <cell r="C126">
            <v>331.68050194649192</v>
          </cell>
          <cell r="F126">
            <v>0.8</v>
          </cell>
        </row>
        <row r="127">
          <cell r="F127">
            <v>0.8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>
        <row r="14">
          <cell r="K14">
            <v>191.24875</v>
          </cell>
        </row>
      </sheetData>
      <sheetData sheetId="9"/>
      <sheetData sheetId="10"/>
      <sheetData sheetId="11"/>
      <sheetData sheetId="1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ielgruppenoptimierung"/>
      <sheetName val="Stellenplan 2007"/>
      <sheetName val="MAKO 2007"/>
      <sheetName val="BREAK EVEN"/>
      <sheetName val="Deckblatt"/>
      <sheetName val="Beschreibung"/>
      <sheetName val="KV-Löhne"/>
      <sheetName val="Lohnnebenkosten"/>
      <sheetName val="Brutto-Netto-Tabelle"/>
      <sheetName val="Monatsvergleich"/>
      <sheetName val="MAKO Grafik"/>
      <sheetName val="Nov"/>
      <sheetName val="Dez"/>
      <sheetName val="Jän"/>
      <sheetName val="Feb"/>
      <sheetName val="Mär"/>
      <sheetName val="Apr"/>
      <sheetName val="Mai"/>
      <sheetName val="Jun"/>
      <sheetName val="Jul"/>
      <sheetName val="Aug"/>
      <sheetName val="Sep"/>
      <sheetName val="Okt"/>
      <sheetName val="Stellenplan_2007"/>
      <sheetName val="MAKO_2007"/>
      <sheetName val="BREAK_EVEN"/>
      <sheetName val="MAKO_Grafi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!!NICHT!!_EXPORT für SB&amp;SF!!"/>
      <sheetName val="!!NICHT!!_ABLAGE EXPORT SB&amp;SF"/>
      <sheetName val="!!NICHT_Ausgabe Basisdaten"/>
      <sheetName val="NICHT!!-Datenbezeichnungen"/>
      <sheetName val="Deckblatt"/>
      <sheetName val="Inhaltsverzeichnis"/>
      <sheetName val="Anhang_Erkl-Eingabe KER"/>
      <sheetName val="!!!NICHT_Monatsbeschriftung"/>
      <sheetName val="NICHT!!-Benchmarks Peer Groups"/>
      <sheetName val="Basisdaten"/>
      <sheetName val="KAT_Analyse"/>
      <sheetName val="Auslastung_MON_Detail"/>
      <sheetName val="Auslastung_WJ"/>
      <sheetName val="Auslastung_DIA_VBT"/>
      <sheetName val="Auslastung_SAISON"/>
      <sheetName val="Auslastung_TAG"/>
      <sheetName val="Pivot TAG"/>
      <sheetName val="WT-Auslastung"/>
      <sheetName val="Verbindlichkeiten"/>
      <sheetName val="Annuitäten IST"/>
      <sheetName val="URG"/>
      <sheetName val="KERF nach STAHR"/>
      <sheetName val="KERF_SAISON"/>
      <sheetName val="Benchmark Auswahl"/>
      <sheetName val="Benchmarking Direkt"/>
      <sheetName val="Benchmark Grafiken"/>
      <sheetName val="DEingabe-KER (n+2)"/>
      <sheetName val="DEingabe-KER (n+1)"/>
      <sheetName val="DEingabe-KER (n)"/>
      <sheetName val="DEingabe-KER (n-1)"/>
      <sheetName val="DEingabe-KER (n-2)"/>
      <sheetName val="DEingabe-KER (n-3)"/>
      <sheetName val="DEingabe-KER (n-4)"/>
      <sheetName val="KERF MON (n)"/>
      <sheetName val="KERF MON (n-1)"/>
      <sheetName val="KERF MON (n-2)"/>
      <sheetName val="KERF MON (n-3)"/>
      <sheetName val="KERF MON (n-4)"/>
      <sheetName val="RG-Prognose"/>
      <sheetName val="Kreditrechner "/>
      <sheetName val="Annuitäten Prognose"/>
      <sheetName val="RG-Variante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>
        <row r="14">
          <cell r="AG14">
            <v>0.02</v>
          </cell>
        </row>
      </sheetData>
      <sheetData sheetId="39"/>
      <sheetData sheetId="40"/>
      <sheetData sheetId="4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isdurchsetzung &amp; DBF"/>
      <sheetName val="Eingabeblatt 1"/>
      <sheetName val="Eingabeblatt 2"/>
      <sheetName val="MAKO-Budget DEUTSCHLAND"/>
      <sheetName val="Auslastungsprognose"/>
      <sheetName val="Erlösprognose"/>
      <sheetName val="Gastronomieerlöse"/>
      <sheetName val="G.O.P.-Prognose"/>
      <sheetName val="Benchmarkvergleich (2)"/>
    </sheetNames>
    <sheetDataSet>
      <sheetData sheetId="0" refreshError="1"/>
      <sheetData sheetId="1">
        <row r="66">
          <cell r="C66">
            <v>0.02</v>
          </cell>
        </row>
      </sheetData>
      <sheetData sheetId="2" refreshError="1"/>
      <sheetData sheetId="3"/>
      <sheetData sheetId="4" refreshError="1"/>
      <sheetData sheetId="5" refreshError="1"/>
      <sheetData sheetId="6" refreshError="1"/>
      <sheetData sheetId="7">
        <row r="22">
          <cell r="I22">
            <v>3254.9242715584787</v>
          </cell>
        </row>
      </sheetData>
      <sheetData sheetId="8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is ZiFr"/>
      <sheetName val="Preis Fewo 2 Pax"/>
      <sheetName val="Preis Fewo 4 Pax"/>
      <sheetName val="Preis Fewo 6 Pax"/>
      <sheetName val="PReisrecherche"/>
      <sheetName val="Tabelle1"/>
      <sheetName val="Wirtschaftliche Potenziale NEU"/>
      <sheetName val="Stellenplan erstellen"/>
      <sheetName val="Mitarbeiterbudget"/>
      <sheetName val="Kalender"/>
      <sheetName val="Beispiel Appartement"/>
      <sheetName val="Investitionskosten"/>
      <sheetName val="Eingabeblatt 1"/>
      <sheetName val="Eingabeblatt 2"/>
      <sheetName val="Deckblatt"/>
      <sheetName val="Inhaltsverzeichnis"/>
      <sheetName val="Vorbemerkungen"/>
      <sheetName val="Konzept"/>
      <sheetName val="Prämissen"/>
      <sheetName val="Auslastungsprognose"/>
      <sheetName val="Erlösprognose"/>
      <sheetName val="Gastronomieerlöse"/>
      <sheetName val="G.O.P.-Prognose"/>
      <sheetName val="MAKO-Budget"/>
      <sheetName val="KBO"/>
      <sheetName val="Projektkosten und Finanzierung"/>
      <sheetName val="Interner Zinsfuß"/>
      <sheetName val="Ergebnis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75">
          <cell r="C75">
            <v>0.02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21">
          <cell r="K21">
            <v>530.22123545454542</v>
          </cell>
        </row>
      </sheetData>
      <sheetData sheetId="23"/>
      <sheetData sheetId="24"/>
      <sheetData sheetId="25"/>
      <sheetData sheetId="26"/>
      <sheetData sheetId="27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Basisdaten)"/>
      <sheetName val="Bezug für Cluster &amp; Stichtag "/>
      <sheetName val="Kategorie &amp; Umsatz"/>
      <sheetName val="Monats-Auslastung"/>
      <sheetName val="Diagramm1"/>
      <sheetName val="Diagramm2"/>
      <sheetName val="Auslastung Tag &amp; DIA"/>
      <sheetName val="Pivot Ausl TAG"/>
      <sheetName val="KERF"/>
      <sheetName val="Dateneingabe (N)"/>
      <sheetName val="Dateneingabe (N-1)"/>
      <sheetName val="Dateneingabe (N-2)"/>
      <sheetName val="Prognose KER"/>
      <sheetName val="KERF MON (n-1)"/>
      <sheetName val="KERF MON (n)"/>
      <sheetName val="Verbindlichkeiten (I)"/>
      <sheetName val="Verbindlichkeiten (II)"/>
      <sheetName val="URG"/>
      <sheetName val="Kennzahlen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KP_NEU">
  <a:themeElements>
    <a:clrScheme name="K&gt;P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4382B"/>
      </a:accent1>
      <a:accent2>
        <a:srgbClr val="50695F"/>
      </a:accent2>
      <a:accent3>
        <a:srgbClr val="D2C896"/>
      </a:accent3>
      <a:accent4>
        <a:srgbClr val="E1DCBE"/>
      </a:accent4>
      <a:accent5>
        <a:srgbClr val="F0EBDC"/>
      </a:accent5>
      <a:accent6>
        <a:srgbClr val="D3D3D3"/>
      </a:accent6>
      <a:hlink>
        <a:srgbClr val="000000"/>
      </a:hlink>
      <a:folHlink>
        <a:srgbClr val="D3D3D3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custClrLst>
    <a:custClr name="Custom Color 1">
      <a:srgbClr val="14382B"/>
    </a:custClr>
    <a:custClr name="Custom Color 2">
      <a:srgbClr val="50695F"/>
    </a:custClr>
    <a:custClr name="Custom Color 3">
      <a:srgbClr val="7D918C"/>
    </a:custClr>
    <a:custClr name="Custom Color 4">
      <a:srgbClr val="AAB9B4"/>
    </a:custClr>
    <a:custClr name="Custom Color 5">
      <a:srgbClr val="DCE1DC"/>
    </a:custClr>
    <a:custClr name="Custom Color 6">
      <a:srgbClr val="000000"/>
    </a:custClr>
    <a:custClr name="Custom Color 7">
      <a:srgbClr val="D3D3D3"/>
    </a:custClr>
    <a:custClr name="Custom Color 8">
      <a:srgbClr val="E01161"/>
    </a:custClr>
  </a:custClrLst>
  <a:extLst>
    <a:ext uri="{05A4C25C-085E-4340-85A3-A5531E510DB2}">
      <thm15:themeFamily xmlns:thm15="http://schemas.microsoft.com/office/thememl/2012/main" name="KP_NEU" id="{FB74AF55-7BAD-4BD3-BCCD-6C046441360B}" vid="{3A98513B-304D-425C-B031-550E08ADCDDD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FCB272-4EFA-40F3-9286-07A48D099926}">
  <sheetPr codeName="Tabelle11"/>
  <dimension ref="B3:I47"/>
  <sheetViews>
    <sheetView showGridLines="0" tabSelected="1" workbookViewId="0">
      <selection activeCell="N24" sqref="N24"/>
    </sheetView>
  </sheetViews>
  <sheetFormatPr baseColWidth="10" defaultColWidth="11" defaultRowHeight="14" x14ac:dyDescent="0.3"/>
  <cols>
    <col min="1" max="1" width="11" style="15"/>
    <col min="2" max="2" width="30.9140625" style="15" customWidth="1"/>
    <col min="3" max="3" width="13.58203125" style="15" customWidth="1"/>
    <col min="4" max="4" width="14.75" style="15" customWidth="1"/>
    <col min="5" max="5" width="17.58203125" style="15" customWidth="1"/>
    <col min="6" max="6" width="14.5" style="15" customWidth="1"/>
    <col min="7" max="7" width="19.08203125" style="15" customWidth="1"/>
    <col min="8" max="8" width="14.5" style="15" customWidth="1"/>
    <col min="9" max="10" width="11" style="15"/>
    <col min="11" max="11" width="1.4140625" style="15" customWidth="1"/>
    <col min="12" max="16384" width="11" style="15"/>
  </cols>
  <sheetData>
    <row r="3" spans="2:9" ht="14" customHeight="1" x14ac:dyDescent="0.3">
      <c r="B3" s="63" t="s">
        <v>32</v>
      </c>
      <c r="C3" s="64"/>
      <c r="D3" s="67" t="s">
        <v>26</v>
      </c>
    </row>
    <row r="4" spans="2:9" ht="14" customHeight="1" x14ac:dyDescent="0.3">
      <c r="B4" s="65"/>
      <c r="C4" s="66"/>
      <c r="D4" s="68"/>
    </row>
    <row r="5" spans="2:9" x14ac:dyDescent="0.3">
      <c r="B5" s="16" t="s">
        <v>19</v>
      </c>
      <c r="C5" s="49"/>
    </row>
    <row r="6" spans="2:9" x14ac:dyDescent="0.3">
      <c r="B6" s="16" t="s">
        <v>33</v>
      </c>
      <c r="C6" s="49"/>
    </row>
    <row r="7" spans="2:9" x14ac:dyDescent="0.3">
      <c r="B7" s="16" t="s">
        <v>30</v>
      </c>
      <c r="C7" s="50"/>
      <c r="D7" s="59">
        <v>0.05</v>
      </c>
    </row>
    <row r="8" spans="2:9" x14ac:dyDescent="0.3">
      <c r="B8" s="16" t="s">
        <v>34</v>
      </c>
      <c r="C8" s="50"/>
      <c r="D8" s="59">
        <v>0.05</v>
      </c>
    </row>
    <row r="9" spans="2:9" x14ac:dyDescent="0.3">
      <c r="B9" s="16" t="s">
        <v>6</v>
      </c>
      <c r="C9" s="50"/>
      <c r="I9" s="41"/>
    </row>
    <row r="10" spans="2:9" x14ac:dyDescent="0.3">
      <c r="B10" s="16" t="s">
        <v>35</v>
      </c>
      <c r="C10" s="51"/>
      <c r="I10" s="41"/>
    </row>
    <row r="11" spans="2:9" x14ac:dyDescent="0.3">
      <c r="B11" s="35" t="s">
        <v>23</v>
      </c>
      <c r="C11" s="52">
        <v>0.1</v>
      </c>
    </row>
    <row r="15" spans="2:9" ht="13.5" customHeight="1" x14ac:dyDescent="0.3">
      <c r="B15" s="79" t="s">
        <v>24</v>
      </c>
      <c r="C15" s="80"/>
      <c r="D15" s="80"/>
      <c r="E15" s="80"/>
      <c r="F15" s="80"/>
      <c r="G15" s="81"/>
    </row>
    <row r="16" spans="2:9" ht="13.5" customHeight="1" x14ac:dyDescent="0.3">
      <c r="B16" s="82"/>
      <c r="C16" s="83"/>
      <c r="D16" s="83"/>
      <c r="E16" s="83"/>
      <c r="F16" s="83"/>
      <c r="G16" s="84"/>
    </row>
    <row r="17" spans="2:9" ht="35.5" customHeight="1" x14ac:dyDescent="0.3">
      <c r="B17" s="28" t="s">
        <v>13</v>
      </c>
      <c r="C17" s="42" t="s">
        <v>14</v>
      </c>
      <c r="D17" s="42" t="s">
        <v>15</v>
      </c>
      <c r="E17" s="43" t="s">
        <v>16</v>
      </c>
      <c r="F17" s="43" t="s">
        <v>17</v>
      </c>
      <c r="G17" s="44" t="s">
        <v>25</v>
      </c>
    </row>
    <row r="18" spans="2:9" x14ac:dyDescent="0.3">
      <c r="B18" s="17" t="s">
        <v>8</v>
      </c>
      <c r="C18" s="53"/>
      <c r="D18" s="19">
        <v>0.05</v>
      </c>
      <c r="E18" s="25">
        <f>+C18*D18</f>
        <v>0</v>
      </c>
      <c r="F18" s="25">
        <f>+C18-E18</f>
        <v>0</v>
      </c>
      <c r="G18" s="58">
        <v>0.15</v>
      </c>
      <c r="I18" s="45"/>
    </row>
    <row r="19" spans="2:9" x14ac:dyDescent="0.3">
      <c r="B19" s="17" t="s">
        <v>9</v>
      </c>
      <c r="C19" s="53"/>
      <c r="D19" s="19">
        <v>0.85</v>
      </c>
      <c r="E19" s="25">
        <f t="shared" ref="E19:E28" si="0">+C19*D19</f>
        <v>0</v>
      </c>
      <c r="F19" s="25">
        <f t="shared" ref="F19:F28" si="1">+C19-E19</f>
        <v>0</v>
      </c>
      <c r="G19" s="58">
        <v>0.1</v>
      </c>
      <c r="I19" s="45"/>
    </row>
    <row r="20" spans="2:9" x14ac:dyDescent="0.3">
      <c r="B20" s="17" t="s">
        <v>0</v>
      </c>
      <c r="C20" s="53"/>
      <c r="D20" s="19">
        <v>0.9</v>
      </c>
      <c r="E20" s="25">
        <f t="shared" si="0"/>
        <v>0</v>
      </c>
      <c r="F20" s="25">
        <f t="shared" si="1"/>
        <v>0</v>
      </c>
      <c r="G20" s="58">
        <v>7.0000000000000007E-2</v>
      </c>
      <c r="I20" s="45"/>
    </row>
    <row r="21" spans="2:9" x14ac:dyDescent="0.3">
      <c r="B21" s="17" t="s">
        <v>1</v>
      </c>
      <c r="C21" s="53"/>
      <c r="D21" s="19">
        <v>0.8</v>
      </c>
      <c r="E21" s="25">
        <f t="shared" si="0"/>
        <v>0</v>
      </c>
      <c r="F21" s="25">
        <f t="shared" si="1"/>
        <v>0</v>
      </c>
      <c r="G21" s="58">
        <v>7.0000000000000007E-2</v>
      </c>
      <c r="I21" s="45"/>
    </row>
    <row r="22" spans="2:9" x14ac:dyDescent="0.3">
      <c r="B22" s="17" t="s">
        <v>2</v>
      </c>
      <c r="C22" s="53"/>
      <c r="D22" s="19">
        <v>0</v>
      </c>
      <c r="E22" s="25">
        <f t="shared" si="0"/>
        <v>0</v>
      </c>
      <c r="F22" s="25">
        <f t="shared" si="1"/>
        <v>0</v>
      </c>
      <c r="G22" s="58">
        <v>0.05</v>
      </c>
      <c r="I22" s="45"/>
    </row>
    <row r="23" spans="2:9" x14ac:dyDescent="0.3">
      <c r="B23" s="17" t="s">
        <v>10</v>
      </c>
      <c r="C23" s="53"/>
      <c r="D23" s="19">
        <v>0.8</v>
      </c>
      <c r="E23" s="25">
        <f t="shared" si="0"/>
        <v>0</v>
      </c>
      <c r="F23" s="25">
        <f t="shared" si="1"/>
        <v>0</v>
      </c>
      <c r="G23" s="58">
        <v>0.05</v>
      </c>
      <c r="I23" s="45"/>
    </row>
    <row r="24" spans="2:9" x14ac:dyDescent="0.3">
      <c r="B24" s="17" t="s">
        <v>11</v>
      </c>
      <c r="C24" s="53"/>
      <c r="D24" s="19">
        <v>0.8</v>
      </c>
      <c r="E24" s="25">
        <f t="shared" si="0"/>
        <v>0</v>
      </c>
      <c r="F24" s="25">
        <f t="shared" si="1"/>
        <v>0</v>
      </c>
      <c r="G24" s="58">
        <v>7.0000000000000007E-2</v>
      </c>
      <c r="I24" s="45"/>
    </row>
    <row r="25" spans="2:9" x14ac:dyDescent="0.3">
      <c r="B25" s="17" t="s">
        <v>12</v>
      </c>
      <c r="C25" s="53"/>
      <c r="D25" s="19">
        <v>0.4</v>
      </c>
      <c r="E25" s="25">
        <f t="shared" si="0"/>
        <v>0</v>
      </c>
      <c r="F25" s="25">
        <f t="shared" si="1"/>
        <v>0</v>
      </c>
      <c r="G25" s="58">
        <v>0.05</v>
      </c>
      <c r="I25" s="45"/>
    </row>
    <row r="26" spans="2:9" x14ac:dyDescent="0.3">
      <c r="B26" s="17" t="s">
        <v>3</v>
      </c>
      <c r="C26" s="53"/>
      <c r="D26" s="19">
        <v>0.9</v>
      </c>
      <c r="E26" s="25">
        <f t="shared" si="0"/>
        <v>0</v>
      </c>
      <c r="F26" s="25">
        <f t="shared" si="1"/>
        <v>0</v>
      </c>
      <c r="G26" s="58">
        <v>7.0000000000000007E-2</v>
      </c>
      <c r="I26" s="45"/>
    </row>
    <row r="27" spans="2:9" x14ac:dyDescent="0.3">
      <c r="B27" s="17" t="s">
        <v>4</v>
      </c>
      <c r="C27" s="53"/>
      <c r="D27" s="19">
        <v>0.7</v>
      </c>
      <c r="E27" s="25">
        <f t="shared" si="0"/>
        <v>0</v>
      </c>
      <c r="F27" s="25">
        <f t="shared" si="1"/>
        <v>0</v>
      </c>
      <c r="G27" s="58">
        <v>0.3</v>
      </c>
      <c r="I27" s="45"/>
    </row>
    <row r="28" spans="2:9" x14ac:dyDescent="0.3">
      <c r="B28" s="17" t="s">
        <v>31</v>
      </c>
      <c r="C28" s="53"/>
      <c r="D28" s="19">
        <v>0.7</v>
      </c>
      <c r="E28" s="25">
        <f t="shared" si="0"/>
        <v>0</v>
      </c>
      <c r="F28" s="27">
        <f t="shared" si="1"/>
        <v>0</v>
      </c>
      <c r="G28" s="58">
        <v>7.0000000000000007E-2</v>
      </c>
      <c r="I28" s="45"/>
    </row>
    <row r="29" spans="2:9" x14ac:dyDescent="0.3">
      <c r="B29" s="21" t="s">
        <v>7</v>
      </c>
      <c r="C29" s="60">
        <f>SUM(C18:C28)</f>
        <v>0</v>
      </c>
      <c r="D29" s="54"/>
      <c r="E29" s="55">
        <f>SUM(E18:E28)</f>
        <v>0</v>
      </c>
      <c r="F29" s="56">
        <f>SUM(F18:F28)</f>
        <v>0</v>
      </c>
      <c r="G29" s="57"/>
    </row>
    <row r="30" spans="2:9" ht="14" customHeight="1" x14ac:dyDescent="0.3"/>
    <row r="31" spans="2:9" ht="13.5" customHeight="1" x14ac:dyDescent="0.3">
      <c r="B31" s="73" t="s">
        <v>27</v>
      </c>
      <c r="C31" s="74"/>
      <c r="D31" s="74"/>
      <c r="E31" s="74"/>
      <c r="F31" s="74"/>
      <c r="G31" s="75"/>
    </row>
    <row r="32" spans="2:9" ht="13.5" customHeight="1" x14ac:dyDescent="0.3">
      <c r="B32" s="76"/>
      <c r="C32" s="77"/>
      <c r="D32" s="77"/>
      <c r="E32" s="77"/>
      <c r="F32" s="77"/>
      <c r="G32" s="78"/>
    </row>
    <row r="33" spans="2:7" ht="30.5" customHeight="1" x14ac:dyDescent="0.3">
      <c r="B33" s="37" t="s">
        <v>13</v>
      </c>
      <c r="C33" s="38" t="s">
        <v>14</v>
      </c>
      <c r="D33" s="38" t="s">
        <v>15</v>
      </c>
      <c r="E33" s="38" t="s">
        <v>16</v>
      </c>
      <c r="F33" s="39" t="s">
        <v>17</v>
      </c>
      <c r="G33" s="29" t="s">
        <v>25</v>
      </c>
    </row>
    <row r="34" spans="2:7" x14ac:dyDescent="0.3">
      <c r="B34" s="17" t="s">
        <v>28</v>
      </c>
      <c r="C34" s="61"/>
      <c r="D34" s="19">
        <v>1</v>
      </c>
      <c r="E34" s="18">
        <f>+C34*D34</f>
        <v>0</v>
      </c>
      <c r="F34" s="20">
        <f>+C34-E34</f>
        <v>0</v>
      </c>
      <c r="G34" s="62">
        <v>0</v>
      </c>
    </row>
    <row r="35" spans="2:7" x14ac:dyDescent="0.3">
      <c r="B35" s="30" t="s">
        <v>29</v>
      </c>
      <c r="C35" s="61"/>
      <c r="D35" s="19">
        <v>1</v>
      </c>
      <c r="E35" s="18">
        <f t="shared" ref="E35:E36" si="2">+C35*D35</f>
        <v>0</v>
      </c>
      <c r="F35" s="20">
        <f t="shared" ref="F35:F36" si="3">+C35-E35</f>
        <v>0</v>
      </c>
      <c r="G35" s="62">
        <v>0</v>
      </c>
    </row>
    <row r="36" spans="2:7" x14ac:dyDescent="0.3">
      <c r="B36" s="30" t="s">
        <v>43</v>
      </c>
      <c r="C36" s="61"/>
      <c r="D36" s="19">
        <v>1</v>
      </c>
      <c r="E36" s="18">
        <f t="shared" si="2"/>
        <v>0</v>
      </c>
      <c r="F36" s="20">
        <f t="shared" si="3"/>
        <v>0</v>
      </c>
      <c r="G36" s="62">
        <v>0.25</v>
      </c>
    </row>
    <row r="37" spans="2:7" x14ac:dyDescent="0.3">
      <c r="B37" s="30"/>
      <c r="C37" s="61"/>
      <c r="D37" s="19"/>
      <c r="E37" s="18"/>
      <c r="F37" s="20"/>
      <c r="G37" s="62"/>
    </row>
    <row r="38" spans="2:7" x14ac:dyDescent="0.3">
      <c r="B38" s="21" t="s">
        <v>7</v>
      </c>
      <c r="C38" s="23"/>
      <c r="D38" s="23"/>
      <c r="E38" s="22">
        <f>SUM(E34:E37)</f>
        <v>0</v>
      </c>
      <c r="F38" s="24">
        <f>SUM(F34:F37)</f>
        <v>0</v>
      </c>
      <c r="G38" s="26"/>
    </row>
    <row r="40" spans="2:7" ht="13.5" customHeight="1" x14ac:dyDescent="0.3">
      <c r="B40" s="71" t="s">
        <v>36</v>
      </c>
      <c r="C40" s="71" t="s">
        <v>38</v>
      </c>
      <c r="D40" s="69" t="s">
        <v>37</v>
      </c>
    </row>
    <row r="41" spans="2:7" ht="13.5" customHeight="1" x14ac:dyDescent="0.3">
      <c r="B41" s="72"/>
      <c r="C41" s="72"/>
      <c r="D41" s="70"/>
    </row>
    <row r="42" spans="2:7" x14ac:dyDescent="0.3">
      <c r="B42" s="47" t="s">
        <v>39</v>
      </c>
      <c r="C42" s="32" t="e">
        <f>(F28*(1+G28)+F27*(1+G27)+F26*(1+G26)+F25*(1+G25)+F24*(1+G24)+F23*(1+G23)+F22*(1+G22)+F21*(1+G21)+F20*(1+G20)+F19*(1+G19)+F18*(1+G18)+F34*(1+G34)+F35*(1+G35)+F36*(1+G36)+F37*(1+G37))/(C8*(1+D8))</f>
        <v>#DIV/0!</v>
      </c>
      <c r="D42" s="32" t="e">
        <f>(F28*(1+G28)+F27*(1+G27)+F26*(1+G26)+F25*(1+G25)+F24*(1+G24)+F23*(1+G23)+F22*(1+G22)+F21*(1+G21)+F20*(1+G20)+F19*(1+G19)+F18*(1+G18)+F34*(1+G34)+F35*(1+G35)+F36*(1+G36)+F37*(1+G37))/(C7*(1+D7))</f>
        <v>#DIV/0!</v>
      </c>
    </row>
    <row r="43" spans="2:7" x14ac:dyDescent="0.3">
      <c r="B43" s="47" t="s">
        <v>41</v>
      </c>
      <c r="C43" s="32" t="e">
        <f>(E28*(1+G28)+E27*(1+G27)+E26*(1+G26)+E25*(1+G25)+E24*(1+G24)+E23*(1+G23)+E22*(1+G22)+E21*(1+G21)+E20*(1+G20)+E19*(1+G19)+E18*(1+G18)+E34*(1+G34)+E35*(1+G35)+E36*(1+G36)+E37*(1+G37))/(C8*(1+D8))</f>
        <v>#DIV/0!</v>
      </c>
      <c r="D43" s="32" t="e">
        <f>(E28*(1+G28)+E27*(1+G27)+E26*(1+G26)+E25*(1+G25)+E24*(1+G24)+E23*(1+G23)+E22*(1+G22)+E21*(1+G21)+E20*(1+G20)+E19*(1+G19)+E18*(1+G18)+E34*(1+G34)+E35*(1+G35)+E36*(1+G36)+E37*(1+G37))/(C7*(1+D7))</f>
        <v>#DIV/0!</v>
      </c>
      <c r="E43" s="46"/>
    </row>
    <row r="44" spans="2:7" ht="18" customHeight="1" x14ac:dyDescent="0.3">
      <c r="B44" s="48" t="s">
        <v>40</v>
      </c>
      <c r="C44" s="33" t="e">
        <f>+C42+C43</f>
        <v>#DIV/0!</v>
      </c>
      <c r="D44" s="33" t="e">
        <f>+D42+D43</f>
        <v>#DIV/0!</v>
      </c>
    </row>
    <row r="45" spans="2:7" ht="22.5" customHeight="1" x14ac:dyDescent="0.3">
      <c r="B45" s="31" t="s">
        <v>42</v>
      </c>
      <c r="C45" s="34" t="e">
        <f>+C44*(1+C11)</f>
        <v>#DIV/0!</v>
      </c>
      <c r="D45" s="34" t="e">
        <f>+D44*(1+C11)</f>
        <v>#DIV/0!</v>
      </c>
    </row>
    <row r="46" spans="2:7" x14ac:dyDescent="0.3">
      <c r="C46"/>
      <c r="D46"/>
    </row>
    <row r="47" spans="2:7" x14ac:dyDescent="0.3">
      <c r="C47"/>
      <c r="D47"/>
    </row>
  </sheetData>
  <mergeCells count="7">
    <mergeCell ref="B3:C4"/>
    <mergeCell ref="D3:D4"/>
    <mergeCell ref="D40:D41"/>
    <mergeCell ref="B40:B41"/>
    <mergeCell ref="C40:C41"/>
    <mergeCell ref="B31:G32"/>
    <mergeCell ref="B15:G16"/>
  </mergeCells>
  <conditionalFormatting sqref="B31">
    <cfRule type="expression" dxfId="14" priority="49">
      <formula>#REF!=1</formula>
    </cfRule>
    <cfRule type="expression" dxfId="13" priority="50">
      <formula>#REF!=2</formula>
    </cfRule>
    <cfRule type="expression" dxfId="12" priority="51">
      <formula>#REF!=3</formula>
    </cfRule>
  </conditionalFormatting>
  <conditionalFormatting sqref="B15:B16 E15:G16 B45 B3">
    <cfRule type="expression" dxfId="11" priority="52">
      <formula>#REF!=1</formula>
    </cfRule>
    <cfRule type="expression" dxfId="10" priority="61">
      <formula>#REF!=2</formula>
    </cfRule>
    <cfRule type="expression" dxfId="9" priority="70">
      <formula>#REF!=3</formula>
    </cfRule>
  </conditionalFormatting>
  <conditionalFormatting sqref="C45:D45">
    <cfRule type="expression" dxfId="8" priority="85">
      <formula>#REF!=3</formula>
    </cfRule>
    <cfRule type="expression" dxfId="7" priority="86">
      <formula>#REF!=2</formula>
    </cfRule>
    <cfRule type="expression" dxfId="6" priority="87">
      <formula>#REF!=1</formula>
    </cfRule>
  </conditionalFormatting>
  <conditionalFormatting sqref="B3:C4">
    <cfRule type="expression" dxfId="5" priority="13">
      <formula>#REF!=1</formula>
    </cfRule>
    <cfRule type="expression" dxfId="4" priority="14">
      <formula>#REF!=2</formula>
    </cfRule>
    <cfRule type="expression" dxfId="3" priority="15">
      <formula>#REF!=3</formula>
    </cfRule>
  </conditionalFormatting>
  <conditionalFormatting sqref="B40:D40">
    <cfRule type="expression" dxfId="2" priority="1">
      <formula>#REF!=1</formula>
    </cfRule>
    <cfRule type="expression" dxfId="1" priority="2">
      <formula>#REF!=2</formula>
    </cfRule>
    <cfRule type="expression" dxfId="0" priority="3">
      <formula>#REF!=3</formula>
    </cfRule>
  </conditionalFormatting>
  <pageMargins left="0.7" right="0.7" top="0.78740157499999996" bottom="0.78740157499999996" header="0.3" footer="0.3"/>
  <ignoredErrors>
    <ignoredError sqref="C29:F29 E34:F38" unlockedFormula="1"/>
  </ignoredErrors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52E606-4699-4F4F-983D-1C2EEF95F53B}">
  <sheetPr codeName="Tabelle10"/>
  <dimension ref="C2:P29"/>
  <sheetViews>
    <sheetView workbookViewId="0">
      <selection activeCell="O29" sqref="O29"/>
    </sheetView>
  </sheetViews>
  <sheetFormatPr baseColWidth="10" defaultRowHeight="14" x14ac:dyDescent="0.3"/>
  <cols>
    <col min="3" max="3" width="19.58203125" bestFit="1" customWidth="1"/>
    <col min="4" max="4" width="13.58203125" customWidth="1"/>
    <col min="5" max="5" width="11" style="1"/>
    <col min="6" max="6" width="14.83203125" style="1" bestFit="1" customWidth="1"/>
    <col min="7" max="7" width="3" customWidth="1"/>
    <col min="8" max="8" width="19.33203125" bestFit="1" customWidth="1"/>
    <col min="9" max="9" width="13.58203125" bestFit="1" customWidth="1"/>
    <col min="11" max="11" width="14.9140625" customWidth="1"/>
    <col min="12" max="12" width="3" style="1" customWidth="1"/>
    <col min="13" max="13" width="19.33203125" style="1" bestFit="1" customWidth="1"/>
    <col min="14" max="14" width="13.58203125" style="1" bestFit="1" customWidth="1"/>
    <col min="15" max="15" width="11" style="1"/>
    <col min="16" max="16" width="14.83203125" style="1" bestFit="1" customWidth="1"/>
  </cols>
  <sheetData>
    <row r="2" spans="3:16" x14ac:dyDescent="0.3">
      <c r="C2" s="36" t="e">
        <f>+#REF!</f>
        <v>#REF!</v>
      </c>
      <c r="D2" s="14">
        <v>1</v>
      </c>
    </row>
    <row r="3" spans="3:16" x14ac:dyDescent="0.3">
      <c r="C3" s="36" t="e">
        <f>+#REF!</f>
        <v>#REF!</v>
      </c>
      <c r="D3" s="14">
        <v>2</v>
      </c>
    </row>
    <row r="4" spans="3:16" x14ac:dyDescent="0.3">
      <c r="C4" s="36" t="e">
        <f>"Mittelwert "&amp;C2&amp;" "&amp;C3</f>
        <v>#REF!</v>
      </c>
      <c r="D4" s="14">
        <v>3</v>
      </c>
    </row>
    <row r="6" spans="3:16" x14ac:dyDescent="0.3">
      <c r="H6" s="1"/>
      <c r="I6" s="1"/>
      <c r="J6" s="1"/>
      <c r="K6" s="1"/>
    </row>
    <row r="7" spans="3:16" x14ac:dyDescent="0.3">
      <c r="C7" s="85" t="e">
        <f>"Kosten "&amp;C2</f>
        <v>#REF!</v>
      </c>
      <c r="D7" s="86"/>
      <c r="E7" s="86"/>
      <c r="F7" s="87"/>
      <c r="H7" s="88" t="e">
        <f>"Kosten "&amp;C3</f>
        <v>#REF!</v>
      </c>
      <c r="I7" s="89"/>
      <c r="J7" s="89"/>
      <c r="K7" s="90"/>
      <c r="M7" s="91" t="e">
        <f>"Kosten "&amp;C4</f>
        <v>#REF!</v>
      </c>
      <c r="N7" s="92"/>
      <c r="O7" s="92"/>
      <c r="P7" s="93"/>
    </row>
    <row r="8" spans="3:16" x14ac:dyDescent="0.3">
      <c r="C8" s="5" t="s">
        <v>13</v>
      </c>
      <c r="D8" s="6" t="s">
        <v>14</v>
      </c>
      <c r="E8" s="6" t="s">
        <v>16</v>
      </c>
      <c r="F8" s="7" t="s">
        <v>17</v>
      </c>
      <c r="H8" s="5" t="s">
        <v>13</v>
      </c>
      <c r="I8" s="6" t="s">
        <v>14</v>
      </c>
      <c r="J8" s="6" t="s">
        <v>16</v>
      </c>
      <c r="K8" s="7" t="s">
        <v>17</v>
      </c>
      <c r="M8" s="5" t="s">
        <v>13</v>
      </c>
      <c r="N8" s="6" t="s">
        <v>14</v>
      </c>
      <c r="O8" s="6" t="s">
        <v>16</v>
      </c>
      <c r="P8" s="7" t="s">
        <v>17</v>
      </c>
    </row>
    <row r="9" spans="3:16" x14ac:dyDescent="0.3">
      <c r="C9" s="8" t="s">
        <v>8</v>
      </c>
      <c r="D9" s="9" t="e">
        <f>+#REF!</f>
        <v>#REF!</v>
      </c>
      <c r="E9" s="9" t="e">
        <f>+D9*'Preisuntergrenze TVB Stubai'!D18</f>
        <v>#REF!</v>
      </c>
      <c r="F9" s="10" t="e">
        <f>+D9-E9</f>
        <v>#REF!</v>
      </c>
      <c r="H9" s="8" t="s">
        <v>8</v>
      </c>
      <c r="I9" s="9" t="e">
        <f>+#REF!</f>
        <v>#REF!</v>
      </c>
      <c r="J9" s="9" t="e">
        <f>+I9*'Preisuntergrenze TVB Stubai'!I18</f>
        <v>#REF!</v>
      </c>
      <c r="K9" s="10" t="e">
        <f>+I9-J9</f>
        <v>#REF!</v>
      </c>
      <c r="M9" s="8" t="s">
        <v>8</v>
      </c>
      <c r="N9" s="9" t="e">
        <f>AVERAGE(I9,D9)</f>
        <v>#REF!</v>
      </c>
      <c r="O9" s="9" t="e">
        <f>+N9*'Preisuntergrenze TVB Stubai'!D18</f>
        <v>#REF!</v>
      </c>
      <c r="P9" s="10" t="e">
        <f>+N9-O9</f>
        <v>#REF!</v>
      </c>
    </row>
    <row r="10" spans="3:16" x14ac:dyDescent="0.3">
      <c r="C10" s="8" t="s">
        <v>9</v>
      </c>
      <c r="D10" s="9" t="e">
        <f>+#REF!</f>
        <v>#REF!</v>
      </c>
      <c r="E10" s="9" t="e">
        <f>+D10*'Preisuntergrenze TVB Stubai'!D19</f>
        <v>#REF!</v>
      </c>
      <c r="F10" s="10" t="e">
        <f t="shared" ref="F10:F19" si="0">+D10-E10</f>
        <v>#REF!</v>
      </c>
      <c r="H10" s="8" t="s">
        <v>9</v>
      </c>
      <c r="I10" s="9" t="e">
        <f>+#REF!</f>
        <v>#REF!</v>
      </c>
      <c r="J10" s="9" t="e">
        <f>+I10*'Preisuntergrenze TVB Stubai'!I19</f>
        <v>#REF!</v>
      </c>
      <c r="K10" s="10" t="e">
        <f t="shared" ref="K10:K19" si="1">+I10-J10</f>
        <v>#REF!</v>
      </c>
      <c r="M10" s="8" t="s">
        <v>9</v>
      </c>
      <c r="N10" s="9" t="e">
        <f t="shared" ref="N10:N19" si="2">AVERAGE(I10,D10)</f>
        <v>#REF!</v>
      </c>
      <c r="O10" s="9" t="e">
        <f>+N10*'Preisuntergrenze TVB Stubai'!D19</f>
        <v>#REF!</v>
      </c>
      <c r="P10" s="10" t="e">
        <f t="shared" ref="P10:P19" si="3">+N10-O10</f>
        <v>#REF!</v>
      </c>
    </row>
    <row r="11" spans="3:16" x14ac:dyDescent="0.3">
      <c r="C11" s="8" t="s">
        <v>0</v>
      </c>
      <c r="D11" s="9" t="e">
        <f>+#REF!</f>
        <v>#REF!</v>
      </c>
      <c r="E11" s="9" t="e">
        <f>+D11*'Preisuntergrenze TVB Stubai'!D20</f>
        <v>#REF!</v>
      </c>
      <c r="F11" s="10" t="e">
        <f t="shared" si="0"/>
        <v>#REF!</v>
      </c>
      <c r="H11" s="8" t="s">
        <v>0</v>
      </c>
      <c r="I11" s="9" t="e">
        <f>+#REF!</f>
        <v>#REF!</v>
      </c>
      <c r="J11" s="9" t="e">
        <f>+I11*'Preisuntergrenze TVB Stubai'!I20</f>
        <v>#REF!</v>
      </c>
      <c r="K11" s="10" t="e">
        <f t="shared" si="1"/>
        <v>#REF!</v>
      </c>
      <c r="M11" s="8" t="s">
        <v>0</v>
      </c>
      <c r="N11" s="9" t="e">
        <f t="shared" si="2"/>
        <v>#REF!</v>
      </c>
      <c r="O11" s="9" t="e">
        <f>+N11*'Preisuntergrenze TVB Stubai'!D20</f>
        <v>#REF!</v>
      </c>
      <c r="P11" s="10" t="e">
        <f t="shared" si="3"/>
        <v>#REF!</v>
      </c>
    </row>
    <row r="12" spans="3:16" x14ac:dyDescent="0.3">
      <c r="C12" s="8" t="s">
        <v>1</v>
      </c>
      <c r="D12" s="9" t="e">
        <f>+#REF!</f>
        <v>#REF!</v>
      </c>
      <c r="E12" s="9" t="e">
        <f>+D12*'Preisuntergrenze TVB Stubai'!D21</f>
        <v>#REF!</v>
      </c>
      <c r="F12" s="10" t="e">
        <f t="shared" si="0"/>
        <v>#REF!</v>
      </c>
      <c r="H12" s="8" t="s">
        <v>1</v>
      </c>
      <c r="I12" s="9" t="e">
        <f>+#REF!</f>
        <v>#REF!</v>
      </c>
      <c r="J12" s="9" t="e">
        <f>+I12*'Preisuntergrenze TVB Stubai'!I21</f>
        <v>#REF!</v>
      </c>
      <c r="K12" s="10" t="e">
        <f t="shared" si="1"/>
        <v>#REF!</v>
      </c>
      <c r="M12" s="8" t="s">
        <v>1</v>
      </c>
      <c r="N12" s="9" t="e">
        <f t="shared" si="2"/>
        <v>#REF!</v>
      </c>
      <c r="O12" s="9" t="e">
        <f>+N12*'Preisuntergrenze TVB Stubai'!D21</f>
        <v>#REF!</v>
      </c>
      <c r="P12" s="10" t="e">
        <f t="shared" si="3"/>
        <v>#REF!</v>
      </c>
    </row>
    <row r="13" spans="3:16" x14ac:dyDescent="0.3">
      <c r="C13" s="8" t="s">
        <v>2</v>
      </c>
      <c r="D13" s="9" t="e">
        <f>+#REF!</f>
        <v>#REF!</v>
      </c>
      <c r="E13" s="9" t="e">
        <f>+D13*'Preisuntergrenze TVB Stubai'!D22</f>
        <v>#REF!</v>
      </c>
      <c r="F13" s="10" t="e">
        <f t="shared" si="0"/>
        <v>#REF!</v>
      </c>
      <c r="H13" s="8" t="s">
        <v>2</v>
      </c>
      <c r="I13" s="9" t="e">
        <f>+#REF!</f>
        <v>#REF!</v>
      </c>
      <c r="J13" s="9" t="e">
        <f>+I13*'Preisuntergrenze TVB Stubai'!I22</f>
        <v>#REF!</v>
      </c>
      <c r="K13" s="10" t="e">
        <f t="shared" si="1"/>
        <v>#REF!</v>
      </c>
      <c r="M13" s="8" t="s">
        <v>2</v>
      </c>
      <c r="N13" s="9" t="e">
        <f t="shared" si="2"/>
        <v>#REF!</v>
      </c>
      <c r="O13" s="9" t="e">
        <f>+N13*'Preisuntergrenze TVB Stubai'!D22</f>
        <v>#REF!</v>
      </c>
      <c r="P13" s="10" t="e">
        <f t="shared" si="3"/>
        <v>#REF!</v>
      </c>
    </row>
    <row r="14" spans="3:16" x14ac:dyDescent="0.3">
      <c r="C14" s="8" t="s">
        <v>10</v>
      </c>
      <c r="D14" s="9" t="e">
        <f>+#REF!</f>
        <v>#REF!</v>
      </c>
      <c r="E14" s="9" t="e">
        <f>+D14*'Preisuntergrenze TVB Stubai'!D23</f>
        <v>#REF!</v>
      </c>
      <c r="F14" s="10" t="e">
        <f t="shared" si="0"/>
        <v>#REF!</v>
      </c>
      <c r="H14" s="8" t="s">
        <v>10</v>
      </c>
      <c r="I14" s="9" t="e">
        <f>+#REF!</f>
        <v>#REF!</v>
      </c>
      <c r="J14" s="9" t="e">
        <f>+I14*'Preisuntergrenze TVB Stubai'!I23</f>
        <v>#REF!</v>
      </c>
      <c r="K14" s="10" t="e">
        <f t="shared" si="1"/>
        <v>#REF!</v>
      </c>
      <c r="M14" s="8" t="s">
        <v>10</v>
      </c>
      <c r="N14" s="9" t="e">
        <f t="shared" si="2"/>
        <v>#REF!</v>
      </c>
      <c r="O14" s="9" t="e">
        <f>+N14*'Preisuntergrenze TVB Stubai'!D23</f>
        <v>#REF!</v>
      </c>
      <c r="P14" s="10" t="e">
        <f t="shared" si="3"/>
        <v>#REF!</v>
      </c>
    </row>
    <row r="15" spans="3:16" x14ac:dyDescent="0.3">
      <c r="C15" s="8" t="s">
        <v>11</v>
      </c>
      <c r="D15" s="9" t="e">
        <f>+#REF!</f>
        <v>#REF!</v>
      </c>
      <c r="E15" s="9" t="e">
        <f>+D15*'Preisuntergrenze TVB Stubai'!D24</f>
        <v>#REF!</v>
      </c>
      <c r="F15" s="10" t="e">
        <f t="shared" si="0"/>
        <v>#REF!</v>
      </c>
      <c r="H15" s="8" t="s">
        <v>11</v>
      </c>
      <c r="I15" s="9" t="e">
        <f>+#REF!</f>
        <v>#REF!</v>
      </c>
      <c r="J15" s="9" t="e">
        <f>+I15*'Preisuntergrenze TVB Stubai'!I24</f>
        <v>#REF!</v>
      </c>
      <c r="K15" s="10" t="e">
        <f t="shared" si="1"/>
        <v>#REF!</v>
      </c>
      <c r="M15" s="8" t="s">
        <v>11</v>
      </c>
      <c r="N15" s="9" t="e">
        <f t="shared" si="2"/>
        <v>#REF!</v>
      </c>
      <c r="O15" s="9" t="e">
        <f>+N15*'Preisuntergrenze TVB Stubai'!D24</f>
        <v>#REF!</v>
      </c>
      <c r="P15" s="10" t="e">
        <f t="shared" si="3"/>
        <v>#REF!</v>
      </c>
    </row>
    <row r="16" spans="3:16" x14ac:dyDescent="0.3">
      <c r="C16" s="8" t="s">
        <v>12</v>
      </c>
      <c r="D16" s="9" t="e">
        <f>+#REF!</f>
        <v>#REF!</v>
      </c>
      <c r="E16" s="9" t="e">
        <f>+D16*'Preisuntergrenze TVB Stubai'!D25</f>
        <v>#REF!</v>
      </c>
      <c r="F16" s="10" t="e">
        <f t="shared" si="0"/>
        <v>#REF!</v>
      </c>
      <c r="H16" s="8" t="s">
        <v>12</v>
      </c>
      <c r="I16" s="9" t="e">
        <f>+#REF!</f>
        <v>#REF!</v>
      </c>
      <c r="J16" s="9" t="e">
        <f>+I16*'Preisuntergrenze TVB Stubai'!I25</f>
        <v>#REF!</v>
      </c>
      <c r="K16" s="10" t="e">
        <f t="shared" si="1"/>
        <v>#REF!</v>
      </c>
      <c r="M16" s="8" t="s">
        <v>12</v>
      </c>
      <c r="N16" s="9" t="e">
        <f t="shared" si="2"/>
        <v>#REF!</v>
      </c>
      <c r="O16" s="9" t="e">
        <f>+N16*'Preisuntergrenze TVB Stubai'!D25</f>
        <v>#REF!</v>
      </c>
      <c r="P16" s="10" t="e">
        <f t="shared" si="3"/>
        <v>#REF!</v>
      </c>
    </row>
    <row r="17" spans="3:16" x14ac:dyDescent="0.3">
      <c r="C17" s="8" t="s">
        <v>3</v>
      </c>
      <c r="D17" s="9" t="e">
        <f>+#REF!</f>
        <v>#REF!</v>
      </c>
      <c r="E17" s="9" t="e">
        <f>+D17*'Preisuntergrenze TVB Stubai'!D26</f>
        <v>#REF!</v>
      </c>
      <c r="F17" s="10" t="e">
        <f t="shared" si="0"/>
        <v>#REF!</v>
      </c>
      <c r="H17" s="8" t="s">
        <v>3</v>
      </c>
      <c r="I17" s="9" t="e">
        <f>+#REF!</f>
        <v>#REF!</v>
      </c>
      <c r="J17" s="9" t="e">
        <f>+I17*'Preisuntergrenze TVB Stubai'!I26</f>
        <v>#REF!</v>
      </c>
      <c r="K17" s="10" t="e">
        <f t="shared" si="1"/>
        <v>#REF!</v>
      </c>
      <c r="M17" s="8" t="s">
        <v>3</v>
      </c>
      <c r="N17" s="9" t="e">
        <f t="shared" si="2"/>
        <v>#REF!</v>
      </c>
      <c r="O17" s="9" t="e">
        <f>+N17*'Preisuntergrenze TVB Stubai'!D26</f>
        <v>#REF!</v>
      </c>
      <c r="P17" s="10" t="e">
        <f t="shared" si="3"/>
        <v>#REF!</v>
      </c>
    </row>
    <row r="18" spans="3:16" x14ac:dyDescent="0.3">
      <c r="C18" s="8" t="s">
        <v>4</v>
      </c>
      <c r="D18" s="9" t="e">
        <f>+#REF!</f>
        <v>#REF!</v>
      </c>
      <c r="E18" s="9" t="e">
        <f>+D18*'Preisuntergrenze TVB Stubai'!D27</f>
        <v>#REF!</v>
      </c>
      <c r="F18" s="10" t="e">
        <f t="shared" si="0"/>
        <v>#REF!</v>
      </c>
      <c r="H18" s="8" t="s">
        <v>4</v>
      </c>
      <c r="I18" s="9" t="e">
        <f>+#REF!</f>
        <v>#REF!</v>
      </c>
      <c r="J18" s="9" t="e">
        <f>+I18*'Preisuntergrenze TVB Stubai'!I27</f>
        <v>#REF!</v>
      </c>
      <c r="K18" s="10" t="e">
        <f t="shared" si="1"/>
        <v>#REF!</v>
      </c>
      <c r="M18" s="8" t="s">
        <v>4</v>
      </c>
      <c r="N18" s="9" t="e">
        <f t="shared" si="2"/>
        <v>#REF!</v>
      </c>
      <c r="O18" s="9" t="e">
        <f>+N18*'Preisuntergrenze TVB Stubai'!D27</f>
        <v>#REF!</v>
      </c>
      <c r="P18" s="10" t="e">
        <f t="shared" si="3"/>
        <v>#REF!</v>
      </c>
    </row>
    <row r="19" spans="3:16" x14ac:dyDescent="0.3">
      <c r="C19" s="8" t="s">
        <v>5</v>
      </c>
      <c r="D19" s="9" t="e">
        <f>+#REF!</f>
        <v>#REF!</v>
      </c>
      <c r="E19" s="9" t="e">
        <f>+D19*'Preisuntergrenze TVB Stubai'!D28</f>
        <v>#REF!</v>
      </c>
      <c r="F19" s="10" t="e">
        <f t="shared" si="0"/>
        <v>#REF!</v>
      </c>
      <c r="H19" s="8" t="s">
        <v>5</v>
      </c>
      <c r="I19" s="9" t="e">
        <f>+#REF!</f>
        <v>#REF!</v>
      </c>
      <c r="J19" s="9" t="e">
        <f>+I19*'Preisuntergrenze TVB Stubai'!I28</f>
        <v>#REF!</v>
      </c>
      <c r="K19" s="10" t="e">
        <f t="shared" si="1"/>
        <v>#REF!</v>
      </c>
      <c r="M19" s="8" t="s">
        <v>5</v>
      </c>
      <c r="N19" s="9" t="e">
        <f t="shared" si="2"/>
        <v>#REF!</v>
      </c>
      <c r="O19" s="9" t="e">
        <f>+N19*'Preisuntergrenze TVB Stubai'!D28</f>
        <v>#REF!</v>
      </c>
      <c r="P19" s="10" t="e">
        <f t="shared" si="3"/>
        <v>#REF!</v>
      </c>
    </row>
    <row r="20" spans="3:16" x14ac:dyDescent="0.3">
      <c r="C20" s="11" t="s">
        <v>7</v>
      </c>
      <c r="D20" s="12" t="e">
        <f>SUM(D9:D19)</f>
        <v>#REF!</v>
      </c>
      <c r="E20" s="12" t="e">
        <f t="shared" ref="E20:F20" si="4">SUM(E9:E19)</f>
        <v>#REF!</v>
      </c>
      <c r="F20" s="13" t="e">
        <f t="shared" si="4"/>
        <v>#REF!</v>
      </c>
      <c r="H20" s="11" t="s">
        <v>7</v>
      </c>
      <c r="I20" s="12" t="e">
        <f>SUM(I9:I19)</f>
        <v>#REF!</v>
      </c>
      <c r="J20" s="12" t="e">
        <f t="shared" ref="J20" si="5">SUM(J9:J19)</f>
        <v>#REF!</v>
      </c>
      <c r="K20" s="13" t="e">
        <f t="shared" ref="K20" si="6">SUM(K9:K19)</f>
        <v>#REF!</v>
      </c>
      <c r="M20" s="11" t="s">
        <v>7</v>
      </c>
      <c r="N20" s="12" t="e">
        <f>SUM(N9:N19)</f>
        <v>#REF!</v>
      </c>
      <c r="O20" s="12" t="e">
        <f t="shared" ref="O20" si="7">SUM(O9:O19)</f>
        <v>#REF!</v>
      </c>
      <c r="P20" s="13" t="e">
        <f t="shared" ref="P20" si="8">SUM(P9:P19)</f>
        <v>#REF!</v>
      </c>
    </row>
    <row r="22" spans="3:16" x14ac:dyDescent="0.3">
      <c r="C22" s="94" t="s">
        <v>18</v>
      </c>
      <c r="D22" s="94"/>
      <c r="H22" s="95" t="s">
        <v>18</v>
      </c>
      <c r="I22" s="95"/>
      <c r="M22" s="96" t="s">
        <v>18</v>
      </c>
      <c r="N22" s="96"/>
    </row>
    <row r="23" spans="3:16" x14ac:dyDescent="0.3">
      <c r="C23" s="94"/>
      <c r="D23" s="94"/>
      <c r="H23" s="95"/>
      <c r="I23" s="95"/>
      <c r="M23" s="96"/>
      <c r="N23" s="96"/>
    </row>
    <row r="24" spans="3:16" x14ac:dyDescent="0.3">
      <c r="C24" s="2" t="s">
        <v>19</v>
      </c>
      <c r="D24" s="3" t="e">
        <f>+#REF!</f>
        <v>#REF!</v>
      </c>
      <c r="G24" s="1"/>
      <c r="H24" s="2" t="s">
        <v>19</v>
      </c>
      <c r="I24" s="3" t="e">
        <f>+#REF!</f>
        <v>#REF!</v>
      </c>
      <c r="J24" s="1"/>
      <c r="K24" s="1"/>
      <c r="M24" s="2" t="s">
        <v>19</v>
      </c>
      <c r="N24" s="3" t="e">
        <f>AVERAGE(I24,D24)</f>
        <v>#REF!</v>
      </c>
    </row>
    <row r="25" spans="3:16" x14ac:dyDescent="0.3">
      <c r="C25" s="2" t="s">
        <v>20</v>
      </c>
      <c r="D25" s="3" t="e">
        <f>+#REF!</f>
        <v>#REF!</v>
      </c>
      <c r="G25" s="1"/>
      <c r="H25" s="2" t="s">
        <v>20</v>
      </c>
      <c r="I25" s="3" t="e">
        <f>+#REF!</f>
        <v>#REF!</v>
      </c>
      <c r="J25" s="1"/>
      <c r="K25" s="1"/>
      <c r="M25" s="2" t="s">
        <v>20</v>
      </c>
      <c r="N25" s="3" t="e">
        <f t="shared" ref="N25:N28" si="9">AVERAGE(I25,D25)</f>
        <v>#REF!</v>
      </c>
    </row>
    <row r="26" spans="3:16" x14ac:dyDescent="0.3">
      <c r="C26" s="2" t="s">
        <v>21</v>
      </c>
      <c r="D26" s="4" t="e">
        <f>+#REF!</f>
        <v>#REF!</v>
      </c>
      <c r="G26" s="1"/>
      <c r="H26" s="2" t="s">
        <v>21</v>
      </c>
      <c r="I26" s="4" t="e">
        <f>+#REF!</f>
        <v>#REF!</v>
      </c>
      <c r="J26" s="1"/>
      <c r="K26" s="1"/>
      <c r="M26" s="2" t="s">
        <v>21</v>
      </c>
      <c r="N26" s="4" t="e">
        <f t="shared" si="9"/>
        <v>#REF!</v>
      </c>
    </row>
    <row r="27" spans="3:16" x14ac:dyDescent="0.3">
      <c r="C27" s="2" t="s">
        <v>22</v>
      </c>
      <c r="D27" s="4" t="e">
        <f>+#REF!</f>
        <v>#REF!</v>
      </c>
      <c r="G27" s="1"/>
      <c r="H27" s="2" t="s">
        <v>22</v>
      </c>
      <c r="I27" s="4" t="e">
        <f>+#REF!</f>
        <v>#REF!</v>
      </c>
      <c r="J27" s="1"/>
      <c r="K27" s="1"/>
      <c r="M27" s="2" t="s">
        <v>22</v>
      </c>
      <c r="N27" s="4" t="e">
        <f t="shared" si="9"/>
        <v>#REF!</v>
      </c>
    </row>
    <row r="28" spans="3:16" x14ac:dyDescent="0.3">
      <c r="C28" s="2" t="s">
        <v>6</v>
      </c>
      <c r="D28" s="4" t="e">
        <f>+#REF!</f>
        <v>#REF!</v>
      </c>
      <c r="G28" s="1"/>
      <c r="H28" s="2" t="s">
        <v>6</v>
      </c>
      <c r="I28" s="4" t="e">
        <f>+#REF!</f>
        <v>#REF!</v>
      </c>
      <c r="J28" s="1"/>
      <c r="K28" s="1"/>
      <c r="M28" s="2" t="s">
        <v>6</v>
      </c>
      <c r="N28" s="4" t="e">
        <f t="shared" si="9"/>
        <v>#REF!</v>
      </c>
    </row>
    <row r="29" spans="3:16" x14ac:dyDescent="0.3">
      <c r="C29" s="2" t="s">
        <v>23</v>
      </c>
      <c r="D29" s="40">
        <f>+'Preisuntergrenze TVB Stubai'!$C$11</f>
        <v>0.1</v>
      </c>
      <c r="G29" s="1"/>
      <c r="H29" s="2" t="s">
        <v>23</v>
      </c>
      <c r="I29" s="40">
        <f>+'Preisuntergrenze TVB Stubai'!$C$11</f>
        <v>0.1</v>
      </c>
      <c r="J29" s="1"/>
      <c r="K29" s="1"/>
      <c r="M29" s="2" t="s">
        <v>23</v>
      </c>
      <c r="N29" s="40">
        <f>+'Preisuntergrenze TVB Stubai'!$C$11</f>
        <v>0.1</v>
      </c>
    </row>
  </sheetData>
  <mergeCells count="6">
    <mergeCell ref="C7:F7"/>
    <mergeCell ref="H7:K7"/>
    <mergeCell ref="M7:P7"/>
    <mergeCell ref="C22:D23"/>
    <mergeCell ref="H22:I23"/>
    <mergeCell ref="M22:N23"/>
  </mergeCell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438449EA3B42441A3F00C134D810D25" ma:contentTypeVersion="19" ma:contentTypeDescription="Ein neues Dokument erstellen." ma:contentTypeScope="" ma:versionID="6e2c1be1427356ec7ed8b16535de01ae">
  <xsd:schema xmlns:xsd="http://www.w3.org/2001/XMLSchema" xmlns:xs="http://www.w3.org/2001/XMLSchema" xmlns:p="http://schemas.microsoft.com/office/2006/metadata/properties" xmlns:ns2="b093e080-1343-411e-b475-1eb539f4b9f9" xmlns:ns3="ea5bc410-fdf8-4955-9889-fadd110987d4" targetNamespace="http://schemas.microsoft.com/office/2006/metadata/properties" ma:root="true" ma:fieldsID="a56e9b0347e8e02ba27a476d4560dbf7" ns2:_="" ns3:_="">
    <xsd:import namespace="b093e080-1343-411e-b475-1eb539f4b9f9"/>
    <xsd:import namespace="ea5bc410-fdf8-4955-9889-fadd110987d4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_Flow_SignoffStatus" minOccurs="0"/>
                <xsd:element ref="ns3:HyperLink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93e080-1343-411e-b475-1eb539f4b9f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d928db3d-9a00-48ad-a0e2-15e3969b2453}" ma:internalName="TaxCatchAll" ma:showField="CatchAllData" ma:web="b093e080-1343-411e-b475-1eb539f4b9f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5bc410-fdf8-4955-9889-fadd110987d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ildmarkierungen" ma:readOnly="false" ma:fieldId="{5cf76f15-5ced-4ddc-b409-7134ff3c332f}" ma:taxonomyMulti="true" ma:sspId="4e3fec6d-0d7d-4138-9c41-7bf0d8553e5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_Flow_SignoffStatus" ma:index="24" nillable="true" ma:displayName="Status Unterschrift" ma:internalName="Status_x0020_Unterschrift">
      <xsd:simpleType>
        <xsd:restriction base="dms:Text"/>
      </xsd:simpleType>
    </xsd:element>
    <xsd:element name="HyperLink" ma:index="25" nillable="true" ma:displayName="HyperLink" ma:format="Hyperlink" ma:internalName="HyperL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a5bc410-fdf8-4955-9889-fadd110987d4">
      <Terms xmlns="http://schemas.microsoft.com/office/infopath/2007/PartnerControls"/>
    </lcf76f155ced4ddcb4097134ff3c332f>
    <TaxCatchAll xmlns="b093e080-1343-411e-b475-1eb539f4b9f9" xsi:nil="true"/>
    <_Flow_SignoffStatus xmlns="ea5bc410-fdf8-4955-9889-fadd110987d4" xsi:nil="true"/>
    <HyperLink xmlns="ea5bc410-fdf8-4955-9889-fadd110987d4">
      <Url xsi:nil="true"/>
      <Description xsi:nil="true"/>
    </HyperLink>
    <SharedWithUsers xmlns="b093e080-1343-411e-b475-1eb539f4b9f9">
      <UserInfo>
        <DisplayName/>
        <AccountId xsi:nil="true"/>
        <AccountType/>
      </UserInfo>
    </SharedWithUsers>
    <MediaLengthInSeconds xmlns="ea5bc410-fdf8-4955-9889-fadd110987d4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1426A39-E1B9-45C4-9D07-778C1C95A504}"/>
</file>

<file path=customXml/itemProps2.xml><?xml version="1.0" encoding="utf-8"?>
<ds:datastoreItem xmlns:ds="http://schemas.openxmlformats.org/officeDocument/2006/customXml" ds:itemID="{D403083C-F0CC-48FF-8BD7-39E6CC24DE60}">
  <ds:schemaRefs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ea5bc410-fdf8-4955-9889-fadd110987d4"/>
    <ds:schemaRef ds:uri="http://schemas.microsoft.com/office/2006/metadata/properties"/>
    <ds:schemaRef ds:uri="b093e080-1343-411e-b475-1eb539f4b9f9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89F9485A-3ED5-4ABE-A5E7-EE314C60409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Diagramme</vt:lpstr>
      </vt:variant>
      <vt:variant>
        <vt:i4>1</vt:i4>
      </vt:variant>
    </vt:vector>
  </HeadingPairs>
  <TitlesOfParts>
    <vt:vector size="2" baseType="lpstr">
      <vt:lpstr>Preisuntergrenze TVB Stubai</vt:lpstr>
      <vt:lpstr>DIA_VBT-Betten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Stefan Brida, Kohl&gt;Partner</dc:creator>
  <cp:lastModifiedBy>Daniel Orasche</cp:lastModifiedBy>
  <dcterms:created xsi:type="dcterms:W3CDTF">2019-03-15T12:03:48Z</dcterms:created>
  <dcterms:modified xsi:type="dcterms:W3CDTF">2022-10-07T12:41:44Z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0x0101006438449EA3B42441A3F00C134D810D25</vt:lpwstr>
  </property>
  <property fmtid="{D5CDD505-2E9C-101B-9397-08002B2CF9AE}" pid="3" name="MediaServiceImageTags">
    <vt:lpwstr/>
  </property>
  <property fmtid="{D5CDD505-2E9C-101B-9397-08002B2CF9AE}" pid="4" name="Order">
    <vt:r8>123572200</vt:r8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ComplianceAssetId">
    <vt:lpwstr/>
  </property>
  <property fmtid="{D5CDD505-2E9C-101B-9397-08002B2CF9AE}" pid="8" name="_ExtendedDescription">
    <vt:lpwstr/>
  </property>
  <property fmtid="{D5CDD505-2E9C-101B-9397-08002B2CF9AE}" pid="9" name="TriggerFlowInfo">
    <vt:lpwstr/>
  </property>
</Properties>
</file>